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045" tabRatio="765" activeTab="0"/>
  </bookViews>
  <sheets>
    <sheet name="Start Here!" sheetId="1" r:id="rId1"/>
    <sheet name="Month 1" sheetId="2" r:id="rId2"/>
    <sheet name="Month 2" sheetId="3" r:id="rId3"/>
    <sheet name="Month 3" sheetId="4" r:id="rId4"/>
    <sheet name="Month 4" sheetId="5" r:id="rId5"/>
    <sheet name="Month 5" sheetId="6" r:id="rId6"/>
    <sheet name="Month 6" sheetId="7" r:id="rId7"/>
    <sheet name="Month 7" sheetId="8" r:id="rId8"/>
    <sheet name="Month 8" sheetId="9" r:id="rId9"/>
    <sheet name="Month 9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<sst xmlns="http://schemas.openxmlformats.org/spreadsheetml/2006/main" count="693" uniqueCount="248">
  <si>
    <t>This is intended for personal use only.</t>
  </si>
  <si>
    <t>You've put in the hard work to get here--learn everything you can from the route, and then crush!</t>
  </si>
  <si>
    <t>Fill in your a) Starting Month*, b) Starting Climbing Grade**, and c) Goal Climbing Grade** in cells B8, B9, and B10, respectively, and get started!</t>
  </si>
  <si>
    <t>** YDS grades 5.9- to 5.14a.</t>
  </si>
  <si>
    <t>Input Here:</t>
  </si>
  <si>
    <t>Output:</t>
  </si>
  <si>
    <t>Error?</t>
  </si>
  <si>
    <t>Enter Starting Month:</t>
  </si>
  <si>
    <t>Enter Starting Climbing Grade (YDS):</t>
  </si>
  <si>
    <t>Enter Goal Climbing Grade (YDS):</t>
  </si>
  <si>
    <t>More info at  http://www.leelkennedy.com/2012/09/16/rock-climbing-9-month-training-schedule/</t>
  </si>
  <si>
    <t>Starting Month:</t>
  </si>
  <si>
    <t>YDS</t>
  </si>
  <si>
    <t>Verm</t>
  </si>
  <si>
    <t>Number</t>
  </si>
  <si>
    <t>9 Month Training Schedule for Climbing</t>
  </si>
  <si>
    <t>by Lee Kennedy and Stephanie Hollingsworth</t>
  </si>
  <si>
    <t xml:space="preserve">This training schedule was inspired by an article in the September 2012 Climbing Magazine, written by Alli Rainey. </t>
  </si>
  <si>
    <t>* Enter the full name of the starting month.</t>
  </si>
  <si>
    <t>Welcome!</t>
  </si>
  <si>
    <t>The final warm-up should get you going, but not pumped. Rest 30 minutes between climbs.</t>
  </si>
  <si>
    <t xml:space="preserve"> "Dyno" the weight while maintaining technique. Maintain Day 2 lifts as last month.</t>
  </si>
  <si>
    <t xml:space="preserve"> "Dyno" the weight while maintaining technique. Maintain Day 2 lifts as last month.</t>
  </si>
  <si>
    <t>Nothing complicated, just establish a schedule and stick to it.</t>
  </si>
  <si>
    <t>B/R =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</si>
  <si>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</si>
  <si>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</si>
  <si>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</si>
  <si>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</si>
  <si>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</si>
  <si>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</si>
  <si>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</si>
  <si>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</si>
  <si>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</si>
  <si>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</si>
  <si>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</si>
  <si>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</si>
  <si>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Month</t>
  </si>
  <si>
    <t>Incorporate last month's lock offs.</t>
  </si>
  <si>
    <t>Let go of expectations and enjoy the process!</t>
  </si>
  <si>
    <t>Set weight on Day1 (except wrist curls) so that you can do 2 sets of 3-5 reps quickly.</t>
  </si>
  <si>
    <t xml:space="preserve"> 1-3 sets of 2-5 reps for all lifts</t>
  </si>
  <si>
    <t>8 months to go! Hope you're getting excited!</t>
  </si>
  <si>
    <t>Let's start working some technique--how is your footwork?</t>
  </si>
  <si>
    <t>7 more to go. Feeling strong yet?</t>
  </si>
  <si>
    <t>Knowing when to "hang on your bones" is a great way to save strength. Let's work on that.</t>
  </si>
  <si>
    <t>Alright that's enough of a base. Let's work on power!</t>
  </si>
  <si>
    <t>Boulder Grade:</t>
  </si>
  <si>
    <t>Route Grade:</t>
  </si>
  <si>
    <t>Even mix of bouldering and endurance days.</t>
  </si>
  <si>
    <t>Fingers</t>
  </si>
  <si>
    <t>Fingers</t>
  </si>
  <si>
    <t>5.9-</t>
  </si>
  <si>
    <t>5.9+</t>
  </si>
  <si>
    <t>5.10a</t>
  </si>
  <si>
    <t>5.10b</t>
  </si>
  <si>
    <t>5.10c</t>
  </si>
  <si>
    <t>5.10d</t>
  </si>
  <si>
    <t>5.11a</t>
  </si>
  <si>
    <t>5.11b</t>
  </si>
  <si>
    <t>5.11c</t>
  </si>
  <si>
    <t>5.11d</t>
  </si>
  <si>
    <t>5.12a</t>
  </si>
  <si>
    <t>5.12b</t>
  </si>
  <si>
    <t>5.12c</t>
  </si>
  <si>
    <t>5.12d</t>
  </si>
  <si>
    <t>5.13a</t>
  </si>
  <si>
    <t>5.13b</t>
  </si>
  <si>
    <t>5.13c</t>
  </si>
  <si>
    <t>5.13d</t>
  </si>
  <si>
    <t>5.14a</t>
  </si>
  <si>
    <t>V0</t>
  </si>
  <si>
    <t>V0-</t>
  </si>
  <si>
    <t>V0+</t>
  </si>
  <si>
    <t>V1</t>
  </si>
  <si>
    <t>V2</t>
  </si>
  <si>
    <t>V3</t>
  </si>
  <si>
    <t>V4</t>
  </si>
  <si>
    <t>V5</t>
  </si>
  <si>
    <t>V6</t>
  </si>
  <si>
    <t>V7</t>
  </si>
  <si>
    <t>V10</t>
  </si>
  <si>
    <t>V9</t>
  </si>
  <si>
    <t>V8</t>
  </si>
  <si>
    <t>V7</t>
  </si>
  <si>
    <t>N/A</t>
  </si>
  <si>
    <t>N/A</t>
  </si>
  <si>
    <t>N/A</t>
  </si>
  <si>
    <t>N/A</t>
  </si>
  <si>
    <t>Establish a two- to three-pitch warm-up routine to judge if you're ready for a redpoint burn.</t>
  </si>
  <si>
    <t>Try to repeat last month's project-similation routes 3-5 times/session, 1-2 days/week.</t>
  </si>
  <si>
    <t>Mentally rehearse the moves while resting.</t>
  </si>
  <si>
    <t>Move quickly/accurately through hard sequences, using precise footwork.</t>
  </si>
  <si>
    <t>Bouldering Only</t>
  </si>
  <si>
    <t>Lock off on holds and angles similar to your project.</t>
  </si>
  <si>
    <t xml:space="preserve"> 3-5 sets of 12-30 reps</t>
  </si>
  <si>
    <t xml:space="preserve"> 3-5 sets of 12-30 reps</t>
  </si>
  <si>
    <t>B/R =</t>
  </si>
  <si>
    <t>B/R =</t>
  </si>
  <si>
    <t>High-step on small holds on angles that mimic your project.</t>
  </si>
  <si>
    <t>1 warm-up set, then 2 sets of 8-12reps to fatigue. Increase weight from last month.</t>
  </si>
  <si>
    <t>Keep your arms straight by bending your knees and lowering your hips.</t>
  </si>
  <si>
    <t>Alright, let's do this! Sending will probably take more than one day, so be patient, it'll happen.</t>
  </si>
  <si>
    <t>Lock offs are super important for reaching past blank sections. Try them out.</t>
  </si>
  <si>
    <t>Month 2 of bouldering. Get that explosive power up!</t>
  </si>
  <si>
    <t>Alright, back to endurance. You should have a good base of power and endurance now.</t>
  </si>
  <si>
    <t>High-stepping can also get you past blank sections--combine them with lock offs this month.</t>
  </si>
  <si>
    <t>Ever realized you were holding your breath mid-crux? Work on your breathing and you'll last longer.</t>
  </si>
  <si>
    <t>Keep working routes that have similar grade cruxes as your project.</t>
  </si>
  <si>
    <t>Alright, 2 months left! Time to get serious.</t>
  </si>
  <si>
    <t>Last month of training, hope you're feeling strong!</t>
  </si>
  <si>
    <t>Solidify your base: climb routes one grade below your project.</t>
  </si>
  <si>
    <t>Incorporate your target grade crux into sport routes.</t>
  </si>
  <si>
    <t>Continue bouldering 1x/week and work power-endurance 1x/week.</t>
  </si>
  <si>
    <t>30sec-1min of continuous curls.</t>
  </si>
  <si>
    <t>Weekend trips to your project's crag. Climb outside midweek if possible.</t>
  </si>
  <si>
    <t>Aim to redpoint 4 climbs 2 grades below your project and 3 climbs 1 grade below.</t>
  </si>
  <si>
    <t>Try to send! Only put in 2-3 burns per day on your project, along with some easier climbs.</t>
  </si>
  <si>
    <t>Wrist Curls</t>
  </si>
  <si>
    <t>Reverse Wrist Curls</t>
  </si>
  <si>
    <t>Reverse Wrist Curls</t>
  </si>
  <si>
    <t>Weight/Reps</t>
  </si>
  <si>
    <t>Weight/Reps</t>
  </si>
  <si>
    <t>Finger Curls</t>
  </si>
  <si>
    <t>Remember:</t>
  </si>
  <si>
    <t>Remember:</t>
  </si>
  <si>
    <t>Schedule:</t>
  </si>
  <si>
    <t>Schedule:</t>
  </si>
  <si>
    <t>Day 1</t>
  </si>
  <si>
    <t>High-intensity bouldering 2x/week. Create problems that mimic your project's crux.</t>
  </si>
  <si>
    <t>Decrease endurance days as needed for recovery.</t>
  </si>
  <si>
    <t>Decrease bouldering and increase power-endurance and endurance.</t>
  </si>
  <si>
    <t>Take at least 1 day of total rest each week.</t>
  </si>
  <si>
    <t>Take at least 1 day of total rest each week.</t>
  </si>
  <si>
    <t xml:space="preserve">Maintain light training. Low volume and manageable weight. </t>
  </si>
  <si>
    <t>Don’t train to fatigue. Skip lifting if you are sore from climbing</t>
  </si>
  <si>
    <t>3-5 sets of 3-8 reps with more weight.</t>
  </si>
  <si>
    <t>30sec-1min of continuous curls</t>
  </si>
  <si>
    <t>3-5sets of 12-30+ reps with light weight for maintainance.</t>
  </si>
  <si>
    <t>On your first day on, do one to two burns on your project.</t>
  </si>
  <si>
    <t>Note any areas that need work. Visualize the moves daily!</t>
  </si>
  <si>
    <t>1 warm-up set, then 2-3 sets of 8 reps to fatigue. Increase weight from last month.</t>
  </si>
  <si>
    <t>1 warm-up set, then 2-3 sets of 2-6reps to fatigue.</t>
  </si>
  <si>
    <t>1 warm-up set, then 2-3 sets of 2-6reps to fatigue. More weight than last month.</t>
  </si>
  <si>
    <t xml:space="preserve">RO = </t>
  </si>
  <si>
    <t>Routes Only</t>
  </si>
  <si>
    <t>HIE =</t>
  </si>
  <si>
    <t>High Intensity Endurance</t>
  </si>
  <si>
    <t>Start breathing audibly on the ground and breath continuously while climbing.</t>
  </si>
  <si>
    <t>Return your breathing and heart rate to normal while shaking out at rests.</t>
  </si>
  <si>
    <t>Spend 1 or 2 first-days-on (your first day climbing after a rest) bouldering each week.</t>
  </si>
  <si>
    <t>Incorporate 4x4 power-endurance training 1x/week.</t>
  </si>
  <si>
    <t>Week 1</t>
  </si>
  <si>
    <t>Week 1</t>
  </si>
  <si>
    <t>Week 2</t>
  </si>
  <si>
    <t>Week 2</t>
  </si>
  <si>
    <t>Week 3</t>
  </si>
  <si>
    <t>Week 3</t>
  </si>
  <si>
    <t>Week 4</t>
  </si>
  <si>
    <t>Week 4</t>
  </si>
  <si>
    <t>Climb</t>
  </si>
  <si>
    <t>Finger Curls</t>
  </si>
  <si>
    <t>Fingers</t>
  </si>
  <si>
    <t>Fingers</t>
  </si>
  <si>
    <t>Always do 2 warm up and 2 warm down sets.</t>
  </si>
  <si>
    <t>Always do 2 warm up and 2 warm down sets.</t>
  </si>
  <si>
    <t>BO =</t>
  </si>
  <si>
    <t>BO =</t>
  </si>
  <si>
    <t>4x4/R =</t>
  </si>
  <si>
    <t>4x4/R =</t>
  </si>
  <si>
    <t>HIE/B =</t>
  </si>
  <si>
    <t>HIE/B =</t>
  </si>
  <si>
    <t>Bouldering and Routes</t>
  </si>
  <si>
    <t>Bouldering and Routes</t>
  </si>
  <si>
    <t>One each/week!</t>
  </si>
  <si>
    <t>One each/week!</t>
  </si>
  <si>
    <t>Also:</t>
  </si>
  <si>
    <t>Also:</t>
  </si>
  <si>
    <t>Quiet, precise footwork.</t>
  </si>
  <si>
    <t>Watch your foot connect with every hold.</t>
  </si>
  <si>
    <t>Spend 1 or 2 first-days-on (your first day climbing after a rest) bouldering each week.</t>
  </si>
  <si>
    <t>Practice on small hand/footholds; relax your grip.</t>
  </si>
  <si>
    <t>Options:</t>
  </si>
  <si>
    <t>Options:</t>
  </si>
  <si>
    <t>Bouldering Only</t>
  </si>
  <si>
    <t>4x4s and Routes</t>
  </si>
  <si>
    <t>4x4s and Routes</t>
  </si>
  <si>
    <t>High Intensity Endurance and Bouldering</t>
  </si>
  <si>
    <t>High Intensity Endurance and Bouldering</t>
  </si>
  <si>
    <t>Climb</t>
  </si>
  <si>
    <t>Technical</t>
  </si>
  <si>
    <t>Strength</t>
  </si>
  <si>
    <t>1 warm-up set, then 2 sets of 8-12reps to fatigue.</t>
  </si>
  <si>
    <t>Day 2</t>
  </si>
  <si>
    <t>Squats</t>
  </si>
  <si>
    <t>Bench Press</t>
  </si>
  <si>
    <t>Bench Press</t>
  </si>
  <si>
    <t>Push Ups</t>
  </si>
  <si>
    <t>Push Ups</t>
  </si>
  <si>
    <t>Leg Lifts</t>
  </si>
  <si>
    <t>Leg Lifts</t>
  </si>
  <si>
    <t>Dead Lifts</t>
  </si>
  <si>
    <t>Dead Lifts</t>
  </si>
  <si>
    <t>Pull Ups</t>
  </si>
  <si>
    <t>Pull Ups</t>
  </si>
  <si>
    <t>Lat Pulls</t>
  </si>
  <si>
    <t>Lat Pulls</t>
  </si>
  <si>
    <t>Rows</t>
  </si>
  <si>
    <t>Rows</t>
  </si>
  <si>
    <t>Tricep Dips</t>
  </si>
  <si>
    <t>Tricep Dips</t>
  </si>
  <si>
    <t>Wrist Curls</t>
  </si>
  <si>
    <t>Technical</t>
  </si>
  <si>
    <t>Strength</t>
  </si>
  <si>
    <t>Power Time!</t>
  </si>
  <si>
    <t>Endurance Time!</t>
  </si>
  <si>
    <t>CRUSHING TIME!</t>
  </si>
  <si>
    <t>Time to Build a Base!</t>
  </si>
  <si>
    <t>Time to get started! You've got 9 months until you try and send your route.</t>
  </si>
  <si>
    <t>Day 1</t>
  </si>
  <si>
    <t>Day 2</t>
  </si>
  <si>
    <t>Day 3</t>
  </si>
  <si>
    <t>Week 1</t>
  </si>
  <si>
    <t>Week 2</t>
  </si>
  <si>
    <t>Week 3</t>
  </si>
  <si>
    <t>Week 4</t>
  </si>
  <si>
    <t>Day 1</t>
  </si>
  <si>
    <t>Day 2</t>
  </si>
  <si>
    <t>Day 3</t>
  </si>
  <si>
    <t>Work your goal grade. Visualize your project's moves.</t>
  </si>
  <si>
    <t>Toprope or bolt-to-bolt climbs of a similar grade.</t>
  </si>
  <si>
    <t>Incorporate 4x4 power-endurance training 1x/week.</t>
  </si>
  <si>
    <t>Incorporate high-intensity endurnace traning 1x to 2x/week.</t>
  </si>
  <si>
    <t>Incorporate high-intensity endurnace traning 1x to 2x/week.</t>
  </si>
  <si>
    <t>The first thing we're going to work on is building a base of strength AND power.</t>
  </si>
  <si>
    <t>Climb 2 to 4 days/week; never more than 2 days in a row.</t>
  </si>
  <si>
    <t>Climb 2 to 4 days/week; never more than 2 days in a row.</t>
  </si>
  <si>
    <t>Warm up with light aerobic exercise, dynamic stretching, and easy climbing.</t>
  </si>
  <si>
    <t>Warm up with light aerobic exercise, dynamic stretching, and easy climbing.</t>
  </si>
  <si>
    <t>5.6-</t>
  </si>
  <si>
    <t>5.6+</t>
  </si>
  <si>
    <t>5.7-</t>
  </si>
  <si>
    <t>5.7+</t>
  </si>
  <si>
    <t>5.8-</t>
  </si>
  <si>
    <t>5.8+</t>
  </si>
  <si>
    <t>VI-</t>
  </si>
  <si>
    <t>V</t>
  </si>
  <si>
    <t>V+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</si>
</sst>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Palatino"/>
      <family val="0"/>
    </font>
    <font>
      <sz val="11"/>
      <color indexed="8"/>
      <name val="Calibri"/>
      <family val="2"/>
    </font>
    <font>
      <b/>
      <sz val="10"/>
      <name val="Palatino"/>
      <family val="0"/>
    </font>
    <font>
      <sz val="8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20"/>
      <name val="Palatino"/>
      <family val="0"/>
    </font>
    <font>
      <b/>
      <sz val="16"/>
      <name val="Palatino"/>
      <family val="0"/>
    </font>
    <font>
      <sz val="10"/>
      <color indexed="10"/>
      <name val="Palatino"/>
      <family val="0"/>
    </font>
    <font>
      <b/>
      <sz val="10"/>
      <color indexed="10"/>
      <name val="Palatino"/>
      <family val="0"/>
    </font>
    <font>
      <u val="single"/>
      <sz val="10"/>
      <name val="Palatino"/>
      <family val="0"/>
    </font>
    <font>
      <b/>
      <u val="single"/>
      <sz val="10"/>
      <name val="Palatin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4" xfId="0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 horizontal="left"/>
    </xf>
    <xf numFmtId="0" fontId="0" fillId="0" borderId="22" xfId="44" applyNumberFormat="1" applyFont="1" applyBorder="1" applyAlignment="1">
      <alignment horizontal="left"/>
    </xf>
    <xf numFmtId="0" fontId="0" fillId="0" borderId="23" xfId="44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="130" zoomScaleNormal="130" zoomScalePageLayoutView="0" workbookViewId="0" topLeftCell="A1">
      <selection activeCell="B16" sqref="B16"/>
    </sheetView>
  </sheetViews>
  <sheetFormatPr defaultColWidth="12.00390625" defaultRowHeight="12.75"/>
  <cols>
    <col min="1" max="1" width="53.50390625" style="0" customWidth="1"/>
    <col min="2" max="2" width="37.00390625" style="0" bestFit="1" customWidth="1"/>
    <col min="3" max="3" width="20.50390625" style="0" customWidth="1"/>
  </cols>
  <sheetData>
    <row r="1" spans="1:3" ht="20.25">
      <c r="A1" s="10" t="s">
        <v>15</v>
      </c>
      <c r="B1" s="9" t="s">
        <v>16</v>
      </c>
      <c r="C1" s="14" t="s">
        <v>10</v>
      </c>
    </row>
    <row r="2" s="14" customFormat="1" ht="12.75">
      <c r="B2" s="9"/>
    </row>
    <row r="3" ht="12.75">
      <c r="A3" s="20" t="s">
        <v>19</v>
      </c>
    </row>
    <row r="4" s="14" customFormat="1" ht="12.75">
      <c r="A4" s="20" t="s">
        <v>17</v>
      </c>
    </row>
    <row r="5" s="14" customFormat="1" ht="12.75">
      <c r="A5" s="20" t="s">
        <v>2</v>
      </c>
    </row>
    <row r="6" s="14" customFormat="1" ht="12.75">
      <c r="A6" s="20"/>
    </row>
    <row r="7" spans="1:4" s="14" customFormat="1" ht="12.75">
      <c r="A7" s="1"/>
      <c r="B7" s="32" t="s">
        <v>4</v>
      </c>
      <c r="C7" s="32" t="s">
        <v>5</v>
      </c>
      <c r="D7" s="28" t="s">
        <v>6</v>
      </c>
    </row>
    <row r="8" spans="1:4" s="14" customFormat="1" ht="12.75">
      <c r="A8" s="30" t="s">
        <v>7</v>
      </c>
      <c r="B8" s="33"/>
      <c r="C8" s="35" t="str">
        <f>_xlfn.IFERROR(IF((C32+8)&gt;12,VLOOKUP(((C32)-4),'Start Here!'!C18:D29,2),VLOOKUP(((C32)+8),'Start Here!'!C18:D29,2)),"&lt;-- Enter Starting Month")</f>
        <v>&lt;-- Enter Starting Month</v>
      </c>
      <c r="D8" s="15">
        <f>IF(B8="","",IF(ISNUMBER(MATCH(B8,D18:D29,0)),"Good!","Check Your Input Month"))</f>
      </c>
    </row>
    <row r="9" spans="1:4" s="14" customFormat="1" ht="12.75">
      <c r="A9" s="30" t="s">
        <v>8</v>
      </c>
      <c r="B9" s="33"/>
      <c r="C9" s="36" t="str">
        <f>_xlfn.IFERROR(VLOOKUP(B9,$A$17:$B$46,2,FALSE),"&lt;-- Enter Starting YDS")</f>
        <v>&lt;-- Enter Starting YDS</v>
      </c>
      <c r="D9" s="15">
        <f>IF(B9="","",IF(ISNUMBER(MATCH(B9,A27:A46,0)),"Good!","Check Your Input Starting Grade"))</f>
      </c>
    </row>
    <row r="10" spans="1:4" s="14" customFormat="1" ht="12.75">
      <c r="A10" s="31" t="s">
        <v>9</v>
      </c>
      <c r="B10" s="34"/>
      <c r="C10" s="37" t="str">
        <f>_xlfn.IFERROR(VLOOKUP(B10,$A$17:$B$46,2,FALSE),"&lt;-- Enter Goal YDS")</f>
        <v>&lt;-- Enter Goal YDS</v>
      </c>
      <c r="D10" s="2">
        <f>IF(B10="","",IF(ISNUMBER(MATCH(B10,A27:A46,0)),"Good!","Check Your Input Goal Grade"))</f>
      </c>
    </row>
    <row r="11" s="14" customFormat="1" ht="12.75">
      <c r="A11" s="20"/>
    </row>
    <row r="12" s="14" customFormat="1" ht="12.75">
      <c r="A12" s="14" t="s">
        <v>18</v>
      </c>
    </row>
    <row r="13" s="14" customFormat="1" ht="12.75">
      <c r="A13" s="14" t="s">
        <v>3</v>
      </c>
    </row>
    <row r="14" s="14" customFormat="1" ht="12.75">
      <c r="A14" s="20"/>
    </row>
    <row r="15" s="14" customFormat="1" ht="12.75">
      <c r="A15" s="40" t="s">
        <v>0</v>
      </c>
    </row>
    <row r="16" s="14" customFormat="1" ht="12.75">
      <c r="A16" s="20"/>
    </row>
    <row r="17" spans="1:4" s="14" customFormat="1" ht="12.75" hidden="1">
      <c r="A17" s="26" t="s">
        <v>12</v>
      </c>
      <c r="B17" s="27" t="s">
        <v>13</v>
      </c>
      <c r="C17" s="27" t="s">
        <v>14</v>
      </c>
      <c r="D17" s="28" t="s">
        <v>37</v>
      </c>
    </row>
    <row r="18" spans="1:4" s="14" customFormat="1" ht="12.75" hidden="1">
      <c r="A18" s="6" t="s">
        <v>239</v>
      </c>
      <c r="B18" s="41" t="s">
        <v>246</v>
      </c>
      <c r="C18" s="38">
        <v>1</v>
      </c>
      <c r="D18" s="39" t="s">
        <v>26</v>
      </c>
    </row>
    <row r="19" spans="1:4" s="14" customFormat="1" ht="12.75" hidden="1">
      <c r="A19" s="29">
        <v>5.6</v>
      </c>
      <c r="B19" s="41" t="s">
        <v>246</v>
      </c>
      <c r="C19" s="38">
        <v>2</v>
      </c>
      <c r="D19" s="39" t="s">
        <v>27</v>
      </c>
    </row>
    <row r="20" spans="1:4" s="14" customFormat="1" ht="12.75" hidden="1">
      <c r="A20" s="6" t="s">
        <v>240</v>
      </c>
      <c r="B20" s="41" t="s">
        <v>246</v>
      </c>
      <c r="C20" s="38">
        <v>3</v>
      </c>
      <c r="D20" s="39" t="s">
        <v>28</v>
      </c>
    </row>
    <row r="21" spans="1:4" s="14" customFormat="1" ht="12.75" hidden="1">
      <c r="A21" s="6" t="s">
        <v>241</v>
      </c>
      <c r="B21" s="41" t="s">
        <v>247</v>
      </c>
      <c r="C21" s="38">
        <v>4</v>
      </c>
      <c r="D21" s="39" t="s">
        <v>29</v>
      </c>
    </row>
    <row r="22" spans="1:4" s="14" customFormat="1" ht="12.75" hidden="1">
      <c r="A22" s="29">
        <v>5.7</v>
      </c>
      <c r="B22" s="41" t="s">
        <v>247</v>
      </c>
      <c r="C22" s="38">
        <v>5</v>
      </c>
      <c r="D22" s="39" t="s">
        <v>30</v>
      </c>
    </row>
    <row r="23" spans="1:4" s="14" customFormat="1" ht="12.75" hidden="1">
      <c r="A23" s="6" t="s">
        <v>242</v>
      </c>
      <c r="B23" s="41" t="s">
        <v>247</v>
      </c>
      <c r="C23" s="38">
        <v>6</v>
      </c>
      <c r="D23" s="39" t="s">
        <v>31</v>
      </c>
    </row>
    <row r="24" spans="1:4" s="14" customFormat="1" ht="12.75" hidden="1">
      <c r="A24" s="6" t="s">
        <v>243</v>
      </c>
      <c r="B24" s="41" t="s">
        <v>245</v>
      </c>
      <c r="C24" s="38">
        <v>7</v>
      </c>
      <c r="D24" s="39" t="s">
        <v>32</v>
      </c>
    </row>
    <row r="25" spans="1:4" s="14" customFormat="1" ht="12.75" hidden="1">
      <c r="A25" s="29">
        <v>5.8</v>
      </c>
      <c r="B25" s="41" t="s">
        <v>245</v>
      </c>
      <c r="C25" s="38">
        <v>8</v>
      </c>
      <c r="D25" s="39" t="s">
        <v>33</v>
      </c>
    </row>
    <row r="26" spans="1:4" s="14" customFormat="1" ht="12.75" hidden="1">
      <c r="A26" s="6" t="s">
        <v>244</v>
      </c>
      <c r="B26" s="41" t="s">
        <v>245</v>
      </c>
      <c r="C26" s="38">
        <v>9</v>
      </c>
      <c r="D26" s="39" t="s">
        <v>34</v>
      </c>
    </row>
    <row r="27" spans="1:4" s="14" customFormat="1" ht="12.75" hidden="1">
      <c r="A27" s="6" t="s">
        <v>52</v>
      </c>
      <c r="B27" s="38" t="s">
        <v>72</v>
      </c>
      <c r="C27" s="38">
        <v>10</v>
      </c>
      <c r="D27" s="39" t="s">
        <v>25</v>
      </c>
    </row>
    <row r="28" spans="1:4" s="14" customFormat="1" ht="12.75" hidden="1">
      <c r="A28" s="29">
        <v>5.9</v>
      </c>
      <c r="B28" s="38" t="s">
        <v>72</v>
      </c>
      <c r="C28" s="38">
        <v>11</v>
      </c>
      <c r="D28" s="39" t="s">
        <v>35</v>
      </c>
    </row>
    <row r="29" spans="1:4" s="14" customFormat="1" ht="12.75" hidden="1">
      <c r="A29" s="6" t="s">
        <v>53</v>
      </c>
      <c r="B29" s="38" t="s">
        <v>72</v>
      </c>
      <c r="C29" s="38">
        <v>12</v>
      </c>
      <c r="D29" s="39" t="s">
        <v>36</v>
      </c>
    </row>
    <row r="30" spans="1:4" ht="12.75" hidden="1">
      <c r="A30" s="6" t="s">
        <v>54</v>
      </c>
      <c r="B30" s="38" t="s">
        <v>71</v>
      </c>
      <c r="C30" s="38"/>
      <c r="D30" s="39"/>
    </row>
    <row r="31" spans="1:4" ht="12.75" hidden="1">
      <c r="A31" s="6" t="s">
        <v>55</v>
      </c>
      <c r="B31" s="38" t="s">
        <v>73</v>
      </c>
      <c r="C31" s="17" t="s">
        <v>11</v>
      </c>
      <c r="D31" s="39"/>
    </row>
    <row r="32" spans="1:4" ht="12.75" hidden="1">
      <c r="A32" s="6" t="s">
        <v>56</v>
      </c>
      <c r="B32" s="38" t="s">
        <v>73</v>
      </c>
      <c r="C32" s="38" t="str">
        <f>#VALUE!</f>
        <v>ERROR</v>
      </c>
      <c r="D32" s="39"/>
    </row>
    <row r="33" spans="1:4" ht="12.75" hidden="1">
      <c r="A33" s="6" t="s">
        <v>57</v>
      </c>
      <c r="B33" s="38" t="s">
        <v>74</v>
      </c>
      <c r="C33" s="38"/>
      <c r="D33" s="39"/>
    </row>
    <row r="34" spans="1:4" ht="12.75" hidden="1">
      <c r="A34" s="6" t="s">
        <v>58</v>
      </c>
      <c r="B34" s="38" t="s">
        <v>74</v>
      </c>
      <c r="C34" s="38"/>
      <c r="D34" s="39"/>
    </row>
    <row r="35" spans="1:4" ht="12.75" hidden="1">
      <c r="A35" s="6" t="s">
        <v>59</v>
      </c>
      <c r="B35" s="38" t="s">
        <v>75</v>
      </c>
      <c r="C35" s="38"/>
      <c r="D35" s="39"/>
    </row>
    <row r="36" spans="1:4" ht="12.75" hidden="1">
      <c r="A36" s="6" t="s">
        <v>60</v>
      </c>
      <c r="B36" s="38" t="s">
        <v>75</v>
      </c>
      <c r="C36" s="38"/>
      <c r="D36" s="39"/>
    </row>
    <row r="37" spans="1:4" ht="12.75" hidden="1">
      <c r="A37" s="6" t="s">
        <v>61</v>
      </c>
      <c r="B37" s="38" t="s">
        <v>76</v>
      </c>
      <c r="C37" s="38"/>
      <c r="D37" s="39"/>
    </row>
    <row r="38" spans="1:4" ht="12.75" hidden="1">
      <c r="A38" s="6" t="s">
        <v>62</v>
      </c>
      <c r="B38" s="38" t="s">
        <v>77</v>
      </c>
      <c r="C38" s="38"/>
      <c r="D38" s="39"/>
    </row>
    <row r="39" spans="1:4" s="14" customFormat="1" ht="12.75" hidden="1">
      <c r="A39" s="6" t="s">
        <v>63</v>
      </c>
      <c r="B39" s="38" t="s">
        <v>77</v>
      </c>
      <c r="C39" s="38"/>
      <c r="D39" s="39"/>
    </row>
    <row r="40" spans="1:4" s="14" customFormat="1" ht="12.75" hidden="1">
      <c r="A40" s="6" t="s">
        <v>64</v>
      </c>
      <c r="B40" s="38" t="s">
        <v>78</v>
      </c>
      <c r="C40" s="38"/>
      <c r="D40" s="39"/>
    </row>
    <row r="41" spans="1:4" ht="12.75" hidden="1">
      <c r="A41" s="6" t="s">
        <v>65</v>
      </c>
      <c r="B41" s="38" t="s">
        <v>79</v>
      </c>
      <c r="C41" s="38"/>
      <c r="D41" s="39"/>
    </row>
    <row r="42" spans="1:4" ht="12.75" hidden="1">
      <c r="A42" s="6" t="s">
        <v>66</v>
      </c>
      <c r="B42" s="38" t="s">
        <v>80</v>
      </c>
      <c r="C42" s="38"/>
      <c r="D42" s="39"/>
    </row>
    <row r="43" spans="1:4" ht="12.75" hidden="1">
      <c r="A43" s="6" t="s">
        <v>67</v>
      </c>
      <c r="B43" s="38" t="s">
        <v>84</v>
      </c>
      <c r="C43" s="38"/>
      <c r="D43" s="39"/>
    </row>
    <row r="44" spans="1:4" ht="12.75" hidden="1">
      <c r="A44" s="6" t="s">
        <v>68</v>
      </c>
      <c r="B44" s="38" t="s">
        <v>83</v>
      </c>
      <c r="C44" s="38"/>
      <c r="D44" s="39"/>
    </row>
    <row r="45" spans="1:4" ht="12.75" hidden="1">
      <c r="A45" s="6" t="s">
        <v>69</v>
      </c>
      <c r="B45" s="38" t="s">
        <v>82</v>
      </c>
      <c r="C45" s="38"/>
      <c r="D45" s="39"/>
    </row>
    <row r="46" spans="1:4" ht="12.75" hidden="1">
      <c r="A46" s="3" t="s">
        <v>70</v>
      </c>
      <c r="B46" s="4" t="s">
        <v>81</v>
      </c>
      <c r="C46" s="4"/>
      <c r="D46" s="2"/>
    </row>
    <row r="48" ht="12.75">
      <c r="B48" s="14"/>
    </row>
    <row r="49" ht="12.75">
      <c r="A49" s="14"/>
    </row>
    <row r="67" ht="12.75">
      <c r="B67" s="14"/>
    </row>
    <row r="68" ht="12.75">
      <c r="B68" s="14"/>
    </row>
    <row r="69" spans="1:4" ht="12.75">
      <c r="A69" s="14"/>
      <c r="B69" s="14"/>
      <c r="C69" s="14"/>
      <c r="D69" s="14"/>
    </row>
    <row r="70" spans="1:4" ht="12.75">
      <c r="A70" s="14"/>
      <c r="B70" s="14"/>
      <c r="C70" s="14"/>
      <c r="D70" s="14"/>
    </row>
  </sheetData>
  <sheetProtection/>
  <printOptions/>
  <pageMargins left="0.75" right="0.75" top="1" bottom="1" header="0.5" footer="0.5"/>
  <pageSetup orientation="portrait"/>
  <ignoredErrors>
    <ignoredError sqref="C9:D10 D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K19" sqref="K19"/>
    </sheetView>
  </sheetViews>
  <sheetFormatPr defaultColWidth="12.00390625" defaultRowHeight="12.75"/>
  <cols>
    <col min="1" max="1" width="7.50390625" style="0" bestFit="1" customWidth="1"/>
    <col min="2" max="3" width="14.875" style="0" bestFit="1" customWidth="1"/>
    <col min="4" max="4" width="16.125" style="0" bestFit="1" customWidth="1"/>
    <col min="5" max="5" width="14.875" style="0" bestFit="1" customWidth="1"/>
  </cols>
  <sheetData>
    <row r="1" spans="1:6" ht="12.75" hidden="1">
      <c r="A1" s="21">
        <f>'Start Here!'!B8+8</f>
        <v>8</v>
      </c>
      <c r="B1" s="7">
        <f>IF(A1&lt;13,A1,A1-12)</f>
        <v>8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Here!'!C32+8)&gt;12,VLOOKUP((('Start Here!'!C32)-4),'Start Here!'!C18:D29,2),VLOOKUP((('Start Here!'!C32)+8),'Start Here!'!C18:D29,2))</f>
        <v>#VALUE!</v>
      </c>
      <c r="D2" s="25" t="s">
        <v>216</v>
      </c>
      <c r="E2" s="44"/>
      <c r="F2" s="45"/>
    </row>
    <row r="3" spans="1:6" ht="12.75">
      <c r="A3" s="57" t="s">
        <v>102</v>
      </c>
      <c r="B3" s="44"/>
      <c r="C3" s="44"/>
      <c r="D3" s="44"/>
      <c r="E3" s="44"/>
      <c r="F3" s="45"/>
    </row>
    <row r="4" spans="1:6" ht="12.75">
      <c r="A4" s="58" t="s">
        <v>1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117</v>
      </c>
      <c r="C14" s="44"/>
      <c r="D14" s="44"/>
      <c r="E14" s="44"/>
      <c r="F14" s="45"/>
    </row>
    <row r="15" spans="1:6" s="8" customFormat="1" ht="12.75">
      <c r="A15" s="6"/>
      <c r="B15" s="44" t="s">
        <v>39</v>
      </c>
      <c r="C15" s="44"/>
      <c r="D15" s="44"/>
      <c r="E15" s="44"/>
      <c r="F15" s="45"/>
    </row>
    <row r="16" spans="1:6" ht="12.75">
      <c r="A16" s="6"/>
      <c r="B16" s="16" t="s">
        <v>47</v>
      </c>
      <c r="C16" s="44" t="s">
        <v>87</v>
      </c>
      <c r="D16" s="48"/>
      <c r="E16" s="48"/>
      <c r="F16" s="49"/>
    </row>
    <row r="17" spans="1:6" ht="12.75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24</v>
      </c>
      <c r="D22" s="50" t="s">
        <v>172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89</v>
      </c>
      <c r="C26" s="44"/>
      <c r="D26" s="44"/>
      <c r="E26" s="44"/>
      <c r="F26" s="45"/>
    </row>
    <row r="27" spans="1:6" ht="12.75">
      <c r="A27" s="6"/>
      <c r="B27" s="44" t="s">
        <v>20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134</v>
      </c>
      <c r="C29" s="70"/>
      <c r="D29" s="70"/>
      <c r="E29" s="70"/>
      <c r="F29" s="71"/>
    </row>
    <row r="30" spans="1:6" ht="12.75">
      <c r="A30" s="6"/>
      <c r="B30" s="42" t="s">
        <v>135</v>
      </c>
      <c r="C30" s="42"/>
      <c r="D30" s="42"/>
      <c r="E30" s="42"/>
      <c r="F30" s="43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6"/>
      <c r="B45" s="12" t="s">
        <v>162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138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48:B48"/>
    <mergeCell ref="A2:B2"/>
    <mergeCell ref="E2:F2"/>
    <mergeCell ref="B15:F15"/>
    <mergeCell ref="C45:F45"/>
    <mergeCell ref="C16:F16"/>
    <mergeCell ref="C17:F17"/>
    <mergeCell ref="D22:F22"/>
    <mergeCell ref="D23:F23"/>
    <mergeCell ref="D24:F24"/>
    <mergeCell ref="A28:F28"/>
    <mergeCell ref="A22:B22"/>
    <mergeCell ref="A24:B24"/>
    <mergeCell ref="A25:B25"/>
    <mergeCell ref="E25:F25"/>
    <mergeCell ref="A43:B43"/>
    <mergeCell ref="A44:F44"/>
    <mergeCell ref="C46:F46"/>
    <mergeCell ref="C25:D25"/>
    <mergeCell ref="B26:F26"/>
    <mergeCell ref="B27:F27"/>
    <mergeCell ref="B29:F29"/>
    <mergeCell ref="B30:F30"/>
    <mergeCell ref="A46:B46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  <mergeCell ref="A13:F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H27" sqref="H27"/>
    </sheetView>
  </sheetViews>
  <sheetFormatPr defaultColWidth="12.00390625" defaultRowHeight="12.75"/>
  <cols>
    <col min="1" max="1" width="8.125" style="0" bestFit="1" customWidth="1"/>
    <col min="2" max="2" width="16.00390625" style="0" customWidth="1"/>
    <col min="3" max="3" width="14.875" style="0" bestFit="1" customWidth="1"/>
    <col min="4" max="4" width="16.875" style="0" bestFit="1" customWidth="1"/>
    <col min="5" max="5" width="14.875" style="0" bestFit="1" customWidth="1"/>
    <col min="6" max="6" width="10.875" style="0" customWidth="1"/>
  </cols>
  <sheetData>
    <row r="1" spans="1:2" ht="12.75" hidden="1">
      <c r="A1">
        <f>'Start Here!'!B8</f>
        <v>0</v>
      </c>
      <c r="B1">
        <f>IF(A1&lt;13,A1,A1-12)</f>
        <v>0</v>
      </c>
    </row>
    <row r="2" spans="1:6" s="8" customFormat="1" ht="20.25">
      <c r="A2" s="72"/>
      <c r="B2" s="70"/>
      <c r="C2" s="18">
        <f>'Start Here!'!B8</f>
        <v>0</v>
      </c>
      <c r="D2" s="19" t="s">
        <v>217</v>
      </c>
      <c r="E2" s="70"/>
      <c r="F2" s="71"/>
    </row>
    <row r="3" spans="1:6" ht="12.75">
      <c r="A3" s="57" t="s">
        <v>218</v>
      </c>
      <c r="B3" s="44"/>
      <c r="C3" s="44"/>
      <c r="D3" s="44"/>
      <c r="E3" s="44"/>
      <c r="F3" s="45"/>
    </row>
    <row r="4" spans="1:6" s="4" customFormat="1" ht="12.75">
      <c r="A4" s="58" t="s">
        <v>234</v>
      </c>
      <c r="B4" s="42"/>
      <c r="C4" s="42"/>
      <c r="D4" s="42"/>
      <c r="E4" s="42"/>
      <c r="F4" s="43"/>
    </row>
    <row r="5" spans="1:6" ht="12.75">
      <c r="A5" s="59" t="s">
        <v>125</v>
      </c>
      <c r="B5" s="60"/>
      <c r="C5" s="60"/>
      <c r="D5" s="60"/>
      <c r="E5" s="60"/>
      <c r="F5" s="61"/>
    </row>
    <row r="6" spans="1:6" ht="12.75">
      <c r="A6" s="57" t="s">
        <v>236</v>
      </c>
      <c r="B6" s="44"/>
      <c r="C6" s="44"/>
      <c r="D6" s="44"/>
      <c r="E6" s="44"/>
      <c r="F6" s="45"/>
    </row>
    <row r="7" spans="1:6" ht="12.75">
      <c r="A7" s="57" t="s">
        <v>238</v>
      </c>
      <c r="B7" s="44"/>
      <c r="C7" s="44"/>
      <c r="D7" s="44"/>
      <c r="E7" s="44"/>
      <c r="F7" s="45"/>
    </row>
    <row r="8" spans="1:6" ht="12.75">
      <c r="A8" s="57" t="s">
        <v>133</v>
      </c>
      <c r="B8" s="44"/>
      <c r="C8" s="44"/>
      <c r="D8" s="44"/>
      <c r="E8" s="44"/>
      <c r="F8" s="45"/>
    </row>
    <row r="9" spans="1:6" ht="12.75">
      <c r="A9" s="57" t="s">
        <v>150</v>
      </c>
      <c r="B9" s="44"/>
      <c r="C9" s="44"/>
      <c r="D9" s="44"/>
      <c r="E9" s="44"/>
      <c r="F9" s="45"/>
    </row>
    <row r="10" spans="1:6" ht="12.75">
      <c r="A10" s="62" t="s">
        <v>177</v>
      </c>
      <c r="B10" s="63"/>
      <c r="C10" s="63"/>
      <c r="D10" s="63"/>
      <c r="E10" s="63"/>
      <c r="F10" s="64"/>
    </row>
    <row r="11" spans="1:6" ht="12.75">
      <c r="A11" s="57" t="s">
        <v>231</v>
      </c>
      <c r="B11" s="44"/>
      <c r="C11" s="44"/>
      <c r="D11" s="44"/>
      <c r="E11" s="44"/>
      <c r="F11" s="45"/>
    </row>
    <row r="12" spans="1:6" s="4" customFormat="1" ht="13.5" thickBot="1">
      <c r="A12" s="54" t="s">
        <v>233</v>
      </c>
      <c r="B12" s="55"/>
      <c r="C12" s="55"/>
      <c r="D12" s="55"/>
      <c r="E12" s="55"/>
      <c r="F12" s="56"/>
    </row>
    <row r="13" spans="1:6" ht="13.5" thickBot="1">
      <c r="A13" s="65" t="s">
        <v>127</v>
      </c>
      <c r="B13" s="66"/>
      <c r="C13" s="66"/>
      <c r="D13" s="66"/>
      <c r="E13" s="66"/>
      <c r="F13" s="67"/>
    </row>
    <row r="14" spans="1:6" ht="12.75">
      <c r="A14" s="5" t="s">
        <v>189</v>
      </c>
      <c r="B14" s="44" t="s">
        <v>49</v>
      </c>
      <c r="C14" s="44"/>
      <c r="D14" s="44"/>
      <c r="E14" s="44"/>
      <c r="F14" s="45"/>
    </row>
    <row r="15" spans="1:6" ht="12.75">
      <c r="A15" s="6"/>
      <c r="B15" s="44" t="s">
        <v>23</v>
      </c>
      <c r="C15" s="44"/>
      <c r="D15" s="44"/>
      <c r="E15" s="44"/>
      <c r="F15" s="45"/>
    </row>
    <row r="16" spans="1:6" ht="12.75">
      <c r="A16" s="6"/>
      <c r="B16" s="16" t="s">
        <v>47</v>
      </c>
      <c r="C16" s="47" t="str">
        <f>'Start Here!'!C10</f>
        <v>&lt;-- Enter Goal YDS</v>
      </c>
      <c r="D16" s="48"/>
      <c r="E16" s="48"/>
      <c r="F16" s="49"/>
    </row>
    <row r="17" spans="1:6" ht="12.75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 ht="12.75">
      <c r="A18" s="6"/>
      <c r="B18" s="1"/>
      <c r="C18" s="1" t="s">
        <v>222</v>
      </c>
      <c r="D18" s="1" t="s">
        <v>223</v>
      </c>
      <c r="E18" s="1" t="s">
        <v>224</v>
      </c>
      <c r="F18" s="1" t="s">
        <v>225</v>
      </c>
    </row>
    <row r="19" spans="1:6" ht="12.75">
      <c r="A19" s="6"/>
      <c r="B19" s="1" t="s">
        <v>226</v>
      </c>
      <c r="C19" s="1"/>
      <c r="D19" s="1"/>
      <c r="E19" s="1"/>
      <c r="F19" s="1"/>
    </row>
    <row r="20" spans="1:7" ht="12.75">
      <c r="A20" s="6"/>
      <c r="B20" s="1" t="s">
        <v>227</v>
      </c>
      <c r="C20" s="1"/>
      <c r="D20" s="1"/>
      <c r="E20" s="1"/>
      <c r="F20" s="1"/>
      <c r="G20" s="8"/>
    </row>
    <row r="21" spans="1:7" ht="12.75">
      <c r="A21" s="6"/>
      <c r="B21" s="1" t="s">
        <v>228</v>
      </c>
      <c r="C21" s="1"/>
      <c r="D21" s="1"/>
      <c r="E21" s="1"/>
      <c r="F21" s="1"/>
      <c r="G21" s="8"/>
    </row>
    <row r="22" spans="1:7" ht="12.75">
      <c r="A22" s="57"/>
      <c r="B22" s="44"/>
      <c r="C22" s="17" t="s">
        <v>98</v>
      </c>
      <c r="D22" s="50" t="s">
        <v>173</v>
      </c>
      <c r="E22" s="50"/>
      <c r="F22" s="51"/>
      <c r="G22" s="8"/>
    </row>
    <row r="23" spans="1:7" ht="12.75">
      <c r="A23" s="6"/>
      <c r="B23" s="17" t="s">
        <v>183</v>
      </c>
      <c r="C23" s="17" t="s">
        <v>169</v>
      </c>
      <c r="D23" s="52" t="s">
        <v>186</v>
      </c>
      <c r="E23" s="52"/>
      <c r="F23" s="53"/>
      <c r="G23" s="8"/>
    </row>
    <row r="24" spans="1:6" s="8" customFormat="1" ht="12.75">
      <c r="A24" s="57"/>
      <c r="B24" s="44"/>
      <c r="C24" s="17" t="s">
        <v>171</v>
      </c>
      <c r="D24" s="52" t="s">
        <v>188</v>
      </c>
      <c r="E24" s="52"/>
      <c r="F24" s="53"/>
    </row>
    <row r="25" spans="1:6" s="8" customFormat="1" ht="13.5" thickBot="1">
      <c r="A25" s="54"/>
      <c r="B25" s="55"/>
      <c r="C25" s="46" t="s">
        <v>175</v>
      </c>
      <c r="D25" s="46"/>
      <c r="E25" s="55"/>
      <c r="F25" s="56"/>
    </row>
    <row r="26" spans="1:6" ht="12.75">
      <c r="A26" s="5" t="s">
        <v>190</v>
      </c>
      <c r="B26" s="44" t="s">
        <v>229</v>
      </c>
      <c r="C26" s="44"/>
      <c r="D26" s="44"/>
      <c r="E26" s="44"/>
      <c r="F26" s="45"/>
    </row>
    <row r="27" spans="1:6" ht="12.75">
      <c r="A27" s="6"/>
      <c r="B27" s="44" t="s">
        <v>230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5" t="s">
        <v>191</v>
      </c>
      <c r="B29" s="44" t="s">
        <v>192</v>
      </c>
      <c r="C29" s="44"/>
      <c r="D29" s="44"/>
      <c r="E29" s="44"/>
      <c r="F29" s="45"/>
    </row>
    <row r="30" spans="1:6" ht="12.75">
      <c r="A30" s="57"/>
      <c r="B30" s="44"/>
      <c r="C30" s="44"/>
      <c r="D30" s="44"/>
      <c r="E30" s="44"/>
      <c r="F30" s="45"/>
    </row>
    <row r="31" spans="1:6" s="8" customFormat="1" ht="12.75">
      <c r="A31" s="6"/>
      <c r="B31" s="1"/>
      <c r="C31" s="1" t="s">
        <v>153</v>
      </c>
      <c r="D31" s="1" t="s">
        <v>155</v>
      </c>
      <c r="E31" s="1" t="s">
        <v>157</v>
      </c>
      <c r="F31" s="1" t="s">
        <v>159</v>
      </c>
    </row>
    <row r="32" spans="1:6" ht="12.75">
      <c r="A32" s="1" t="s">
        <v>219</v>
      </c>
      <c r="B32" s="1" t="s">
        <v>204</v>
      </c>
      <c r="C32" s="1"/>
      <c r="D32" s="1"/>
      <c r="E32" s="1"/>
      <c r="F32" s="1"/>
    </row>
    <row r="33" spans="1:6" ht="12.75">
      <c r="A33" s="6"/>
      <c r="B33" s="1" t="s">
        <v>206</v>
      </c>
      <c r="C33" s="1"/>
      <c r="D33" s="1"/>
      <c r="E33" s="1"/>
      <c r="F33" s="1"/>
    </row>
    <row r="34" spans="1:6" ht="12.75">
      <c r="A34" s="6"/>
      <c r="B34" s="1" t="s">
        <v>210</v>
      </c>
      <c r="C34" s="1"/>
      <c r="D34" s="1"/>
      <c r="E34" s="1"/>
      <c r="F34" s="1"/>
    </row>
    <row r="35" spans="1:6" ht="12.75">
      <c r="A35" s="6"/>
      <c r="B35" s="1" t="s">
        <v>208</v>
      </c>
      <c r="C35" s="1"/>
      <c r="D35" s="1"/>
      <c r="E35" s="1"/>
      <c r="F35" s="1"/>
    </row>
    <row r="36" spans="1:6" ht="12.75">
      <c r="A36" s="6"/>
      <c r="B36" s="1" t="s">
        <v>118</v>
      </c>
      <c r="C36" s="1"/>
      <c r="D36" s="1"/>
      <c r="E36" s="1"/>
      <c r="F36" s="1"/>
    </row>
    <row r="37" spans="1:6" ht="12.75">
      <c r="A37" s="6"/>
      <c r="B37" s="1" t="s">
        <v>120</v>
      </c>
      <c r="C37" s="1"/>
      <c r="D37" s="1"/>
      <c r="E37" s="1"/>
      <c r="F37" s="1"/>
    </row>
    <row r="38" spans="1:6" ht="12.75">
      <c r="A38" s="1" t="s">
        <v>193</v>
      </c>
      <c r="B38" s="1" t="s">
        <v>202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196</v>
      </c>
      <c r="C40" s="1"/>
      <c r="D40" s="1"/>
      <c r="E40" s="1"/>
      <c r="F40" s="1"/>
    </row>
    <row r="41" spans="1:6" ht="12.75">
      <c r="A41" s="6"/>
      <c r="B41" s="1" t="s">
        <v>198</v>
      </c>
      <c r="C41" s="1"/>
      <c r="D41" s="1"/>
      <c r="E41" s="1"/>
      <c r="F41" s="1"/>
    </row>
    <row r="42" spans="1:6" ht="12.75">
      <c r="A42" s="6"/>
      <c r="B42" s="1" t="s">
        <v>200</v>
      </c>
      <c r="C42" s="1"/>
      <c r="D42" s="1"/>
      <c r="E42" s="1"/>
      <c r="F42" s="1"/>
    </row>
    <row r="43" spans="1:6" ht="12.75">
      <c r="A43" s="57"/>
      <c r="B43" s="44"/>
      <c r="C43" s="16" t="s">
        <v>122</v>
      </c>
      <c r="D43" s="16" t="s">
        <v>122</v>
      </c>
      <c r="E43" s="16" t="s">
        <v>122</v>
      </c>
      <c r="F43" s="15" t="s">
        <v>122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5"/>
      <c r="B45" s="13" t="s">
        <v>163</v>
      </c>
      <c r="C45" s="44" t="s">
        <v>165</v>
      </c>
      <c r="D45" s="68"/>
      <c r="E45" s="68"/>
      <c r="F45" s="69"/>
    </row>
    <row r="46" spans="1:6" ht="12.75">
      <c r="A46" s="57"/>
      <c r="B46" s="44"/>
      <c r="C46" s="42" t="s">
        <v>95</v>
      </c>
      <c r="D46" s="42"/>
      <c r="E46" s="42"/>
      <c r="F46" s="43"/>
    </row>
    <row r="47" spans="1:6" ht="12.75">
      <c r="A47" s="6"/>
      <c r="B47" s="1" t="s">
        <v>161</v>
      </c>
      <c r="C47" s="1"/>
      <c r="D47" s="1"/>
      <c r="E47" s="1"/>
      <c r="F47" s="1"/>
    </row>
    <row r="48" spans="1:6" ht="12.75">
      <c r="A48" s="58"/>
      <c r="B48" s="42"/>
      <c r="C48" s="4" t="s">
        <v>122</v>
      </c>
      <c r="D48" s="4" t="s">
        <v>122</v>
      </c>
      <c r="E48" s="4" t="s">
        <v>122</v>
      </c>
      <c r="F48" s="2" t="s">
        <v>122</v>
      </c>
    </row>
  </sheetData>
  <sheetProtection/>
  <mergeCells count="36">
    <mergeCell ref="E2:F2"/>
    <mergeCell ref="A2:B2"/>
    <mergeCell ref="A24:B24"/>
    <mergeCell ref="E25:F25"/>
    <mergeCell ref="A44:F44"/>
    <mergeCell ref="A43:B43"/>
    <mergeCell ref="A48:B48"/>
    <mergeCell ref="A22:B22"/>
    <mergeCell ref="A25:B25"/>
    <mergeCell ref="A3:F3"/>
    <mergeCell ref="A4:F4"/>
    <mergeCell ref="A5:F5"/>
    <mergeCell ref="A10:F10"/>
    <mergeCell ref="A13:F13"/>
    <mergeCell ref="A6:F6"/>
    <mergeCell ref="A7:F7"/>
    <mergeCell ref="A8:F8"/>
    <mergeCell ref="A9:F9"/>
    <mergeCell ref="A11:F11"/>
    <mergeCell ref="A12:F12"/>
    <mergeCell ref="B15:F15"/>
    <mergeCell ref="C45:F45"/>
    <mergeCell ref="C46:F46"/>
    <mergeCell ref="B29:F29"/>
    <mergeCell ref="B14:F14"/>
    <mergeCell ref="B26:F26"/>
    <mergeCell ref="B27:F27"/>
    <mergeCell ref="C25:D25"/>
    <mergeCell ref="C16:F16"/>
    <mergeCell ref="C17:F17"/>
    <mergeCell ref="D22:F22"/>
    <mergeCell ref="D23:F23"/>
    <mergeCell ref="D24:F24"/>
    <mergeCell ref="A28:F28"/>
    <mergeCell ref="A30:F30"/>
    <mergeCell ref="A46:B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J22" sqref="J22"/>
    </sheetView>
  </sheetViews>
  <sheetFormatPr defaultColWidth="12.00390625" defaultRowHeight="12.75"/>
  <cols>
    <col min="1" max="1" width="8.125" style="0" bestFit="1" customWidth="1"/>
    <col min="2" max="3" width="14.875" style="0" bestFit="1" customWidth="1"/>
    <col min="4" max="4" width="16.875" style="0" bestFit="1" customWidth="1"/>
    <col min="5" max="5" width="14.875" style="0" bestFit="1" customWidth="1"/>
  </cols>
  <sheetData>
    <row r="1" spans="1:6" ht="12.75" hidden="1">
      <c r="A1" s="21">
        <f>'Start Here!'!B8+1</f>
        <v>1</v>
      </c>
      <c r="B1" s="7">
        <f>IF(A1&lt;13,A1,A1-12)</f>
        <v>1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Here!'!C32+1)&gt;12,VLOOKUP((('Start Here!'!C32)-11),'Start Here!'!C18:D29,2),VLOOKUP((('Start Here!'!C32)+1),'Start Here!'!C18:D29,2))</f>
        <v>#VALUE!</v>
      </c>
      <c r="D2" s="24" t="s">
        <v>217</v>
      </c>
      <c r="E2" s="44"/>
      <c r="F2" s="45"/>
    </row>
    <row r="3" spans="1:6" ht="12.75">
      <c r="A3" s="57" t="s">
        <v>42</v>
      </c>
      <c r="B3" s="44"/>
      <c r="C3" s="44"/>
      <c r="D3" s="44"/>
      <c r="E3" s="44"/>
      <c r="F3" s="45"/>
    </row>
    <row r="4" spans="1:6" ht="12.75">
      <c r="A4" s="58" t="s">
        <v>43</v>
      </c>
      <c r="B4" s="42"/>
      <c r="C4" s="42"/>
      <c r="D4" s="42"/>
      <c r="E4" s="42"/>
      <c r="F4" s="43"/>
    </row>
    <row r="5" spans="1:6" ht="12.75">
      <c r="A5" s="59" t="s">
        <v>125</v>
      </c>
      <c r="B5" s="60"/>
      <c r="C5" s="60"/>
      <c r="D5" s="60"/>
      <c r="E5" s="60"/>
      <c r="F5" s="61"/>
    </row>
    <row r="6" spans="1:6" ht="12.75">
      <c r="A6" s="57" t="s">
        <v>236</v>
      </c>
      <c r="B6" s="44"/>
      <c r="C6" s="44"/>
      <c r="D6" s="44"/>
      <c r="E6" s="44"/>
      <c r="F6" s="45"/>
    </row>
    <row r="7" spans="1:6" ht="12.75">
      <c r="A7" s="57" t="s">
        <v>238</v>
      </c>
      <c r="B7" s="44"/>
      <c r="C7" s="44"/>
      <c r="D7" s="44"/>
      <c r="E7" s="44"/>
      <c r="F7" s="45"/>
    </row>
    <row r="8" spans="1:6" ht="12.75">
      <c r="A8" s="57" t="s">
        <v>133</v>
      </c>
      <c r="B8" s="44"/>
      <c r="C8" s="44"/>
      <c r="D8" s="44"/>
      <c r="E8" s="44"/>
      <c r="F8" s="45"/>
    </row>
    <row r="9" spans="1:6" ht="12.75">
      <c r="A9" s="57" t="s">
        <v>150</v>
      </c>
      <c r="B9" s="44"/>
      <c r="C9" s="44"/>
      <c r="D9" s="44"/>
      <c r="E9" s="44"/>
      <c r="F9" s="45"/>
    </row>
    <row r="10" spans="1:6" ht="12.75">
      <c r="A10" s="62" t="s">
        <v>177</v>
      </c>
      <c r="B10" s="63"/>
      <c r="C10" s="63"/>
      <c r="D10" s="63"/>
      <c r="E10" s="63"/>
      <c r="F10" s="64"/>
    </row>
    <row r="11" spans="1:6" ht="12.75">
      <c r="A11" s="57" t="s">
        <v>231</v>
      </c>
      <c r="B11" s="44"/>
      <c r="C11" s="44"/>
      <c r="D11" s="44"/>
      <c r="E11" s="44"/>
      <c r="F11" s="45"/>
    </row>
    <row r="12" spans="1:6" ht="13.5" thickBot="1">
      <c r="A12" s="58" t="s">
        <v>233</v>
      </c>
      <c r="B12" s="42"/>
      <c r="C12" s="42"/>
      <c r="D12" s="42"/>
      <c r="E12" s="42"/>
      <c r="F12" s="43"/>
    </row>
    <row r="13" spans="1:6" ht="13.5" thickBot="1">
      <c r="A13" s="65" t="s">
        <v>127</v>
      </c>
      <c r="B13" s="66"/>
      <c r="C13" s="66"/>
      <c r="D13" s="66"/>
      <c r="E13" s="66"/>
      <c r="F13" s="67"/>
    </row>
    <row r="14" spans="1:6" ht="12.75">
      <c r="A14" s="5" t="s">
        <v>189</v>
      </c>
      <c r="B14" s="44" t="s">
        <v>49</v>
      </c>
      <c r="C14" s="44"/>
      <c r="D14" s="44"/>
      <c r="E14" s="44"/>
      <c r="F14" s="45"/>
    </row>
    <row r="15" spans="1:6" ht="12.75">
      <c r="A15" s="6"/>
      <c r="B15" s="44" t="s">
        <v>23</v>
      </c>
      <c r="C15" s="44"/>
      <c r="D15" s="44"/>
      <c r="E15" s="44"/>
      <c r="F15" s="45"/>
    </row>
    <row r="16" spans="1:6" ht="12.75">
      <c r="A16" s="6"/>
      <c r="B16" s="16" t="s">
        <v>47</v>
      </c>
      <c r="C16" s="44" t="s">
        <v>85</v>
      </c>
      <c r="D16" s="48"/>
      <c r="E16" s="48"/>
      <c r="F16" s="49"/>
    </row>
    <row r="17" spans="1:6" ht="12.75">
      <c r="A17" s="6"/>
      <c r="B17" s="16" t="s">
        <v>48</v>
      </c>
      <c r="C17" s="44" t="s">
        <v>86</v>
      </c>
      <c r="D17" s="44"/>
      <c r="E17" s="44"/>
      <c r="F17" s="45"/>
    </row>
    <row r="18" spans="1:6" ht="12.75">
      <c r="A18" s="6"/>
      <c r="B18" s="1"/>
      <c r="C18" s="1" t="s">
        <v>222</v>
      </c>
      <c r="D18" s="1" t="s">
        <v>223</v>
      </c>
      <c r="E18" s="1" t="s">
        <v>224</v>
      </c>
      <c r="F18" s="1" t="s">
        <v>225</v>
      </c>
    </row>
    <row r="19" spans="1:6" ht="12.75">
      <c r="A19" s="6"/>
      <c r="B19" s="1" t="s">
        <v>226</v>
      </c>
      <c r="C19" s="1"/>
      <c r="D19" s="1"/>
      <c r="E19" s="1"/>
      <c r="F19" s="1"/>
    </row>
    <row r="20" spans="1:6" ht="12.75">
      <c r="A20" s="6"/>
      <c r="B20" s="1" t="s">
        <v>227</v>
      </c>
      <c r="C20" s="1"/>
      <c r="D20" s="1"/>
      <c r="E20" s="1"/>
      <c r="F20" s="1"/>
    </row>
    <row r="21" spans="1:6" ht="12.75">
      <c r="A21" s="6"/>
      <c r="B21" s="1" t="s">
        <v>228</v>
      </c>
      <c r="C21" s="1"/>
      <c r="D21" s="1"/>
      <c r="E21" s="1"/>
      <c r="F21" s="1"/>
    </row>
    <row r="22" spans="1:6" ht="12.75">
      <c r="A22" s="57"/>
      <c r="B22" s="44"/>
      <c r="C22" s="17" t="s">
        <v>98</v>
      </c>
      <c r="D22" s="50" t="s">
        <v>173</v>
      </c>
      <c r="E22" s="50"/>
      <c r="F22" s="51"/>
    </row>
    <row r="23" spans="1:6" ht="12.75">
      <c r="A23" s="6"/>
      <c r="B23" s="17" t="s">
        <v>183</v>
      </c>
      <c r="C23" s="17" t="s">
        <v>169</v>
      </c>
      <c r="D23" s="52" t="s">
        <v>186</v>
      </c>
      <c r="E23" s="52"/>
      <c r="F23" s="53"/>
    </row>
    <row r="24" spans="1:6" ht="12.75">
      <c r="A24" s="57"/>
      <c r="B24" s="44"/>
      <c r="C24" s="17" t="s">
        <v>171</v>
      </c>
      <c r="D24" s="52" t="s">
        <v>188</v>
      </c>
      <c r="E24" s="52"/>
      <c r="F24" s="53"/>
    </row>
    <row r="25" spans="1:6" ht="13.5" thickBot="1">
      <c r="A25" s="54"/>
      <c r="B25" s="55"/>
      <c r="C25" s="46" t="s">
        <v>175</v>
      </c>
      <c r="D25" s="46"/>
      <c r="E25" s="55"/>
      <c r="F25" s="56"/>
    </row>
    <row r="26" spans="1:6" ht="12.75">
      <c r="A26" s="5" t="s">
        <v>190</v>
      </c>
      <c r="B26" s="44" t="s">
        <v>178</v>
      </c>
      <c r="C26" s="44"/>
      <c r="D26" s="44"/>
      <c r="E26" s="44"/>
      <c r="F26" s="45"/>
    </row>
    <row r="27" spans="1:6" ht="12.75">
      <c r="A27" s="6"/>
      <c r="B27" s="44" t="s">
        <v>179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191</v>
      </c>
      <c r="B29" s="70" t="s">
        <v>100</v>
      </c>
      <c r="C29" s="70"/>
      <c r="D29" s="70"/>
      <c r="E29" s="70"/>
      <c r="F29" s="71"/>
    </row>
    <row r="30" spans="1:6" ht="12.75">
      <c r="A30" s="57"/>
      <c r="B30" s="44"/>
      <c r="C30" s="44"/>
      <c r="D30" s="44"/>
      <c r="E30" s="44"/>
      <c r="F30" s="45"/>
    </row>
    <row r="31" spans="1:6" ht="12.75">
      <c r="A31" s="6"/>
      <c r="B31" s="1"/>
      <c r="C31" s="1" t="s">
        <v>153</v>
      </c>
      <c r="D31" s="1" t="s">
        <v>155</v>
      </c>
      <c r="E31" s="1" t="s">
        <v>157</v>
      </c>
      <c r="F31" s="1" t="s">
        <v>159</v>
      </c>
    </row>
    <row r="32" spans="1:6" ht="12.75">
      <c r="A32" s="1" t="s">
        <v>219</v>
      </c>
      <c r="B32" s="1" t="s">
        <v>204</v>
      </c>
      <c r="C32" s="1"/>
      <c r="D32" s="1"/>
      <c r="E32" s="1"/>
      <c r="F32" s="1"/>
    </row>
    <row r="33" spans="1:6" ht="12.75">
      <c r="A33" s="6"/>
      <c r="B33" s="1" t="s">
        <v>206</v>
      </c>
      <c r="C33" s="1"/>
      <c r="D33" s="1"/>
      <c r="E33" s="1"/>
      <c r="F33" s="1"/>
    </row>
    <row r="34" spans="1:6" ht="12.75">
      <c r="A34" s="6"/>
      <c r="B34" s="1" t="s">
        <v>210</v>
      </c>
      <c r="C34" s="1"/>
      <c r="D34" s="1"/>
      <c r="E34" s="1"/>
      <c r="F34" s="1"/>
    </row>
    <row r="35" spans="1:6" ht="12.75">
      <c r="A35" s="6"/>
      <c r="B35" s="1" t="s">
        <v>208</v>
      </c>
      <c r="C35" s="1"/>
      <c r="D35" s="1"/>
      <c r="E35" s="1"/>
      <c r="F35" s="1"/>
    </row>
    <row r="36" spans="1:6" ht="12.75">
      <c r="A36" s="6"/>
      <c r="B36" s="1" t="s">
        <v>118</v>
      </c>
      <c r="C36" s="1"/>
      <c r="D36" s="1"/>
      <c r="E36" s="1"/>
      <c r="F36" s="1"/>
    </row>
    <row r="37" spans="1:6" ht="12.75">
      <c r="A37" s="6"/>
      <c r="B37" s="1" t="s">
        <v>120</v>
      </c>
      <c r="C37" s="1"/>
      <c r="D37" s="1"/>
      <c r="E37" s="1"/>
      <c r="F37" s="1"/>
    </row>
    <row r="38" spans="1:6" ht="12.75">
      <c r="A38" s="1" t="s">
        <v>193</v>
      </c>
      <c r="B38" s="1" t="s">
        <v>202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196</v>
      </c>
      <c r="C40" s="1"/>
      <c r="D40" s="1"/>
      <c r="E40" s="1"/>
      <c r="F40" s="1"/>
    </row>
    <row r="41" spans="1:6" ht="12.75">
      <c r="A41" s="6"/>
      <c r="B41" s="1" t="s">
        <v>198</v>
      </c>
      <c r="C41" s="1"/>
      <c r="D41" s="1"/>
      <c r="E41" s="1"/>
      <c r="F41" s="1"/>
    </row>
    <row r="42" spans="1:6" ht="12.75">
      <c r="A42" s="6"/>
      <c r="B42" s="1" t="s">
        <v>200</v>
      </c>
      <c r="C42" s="1"/>
      <c r="D42" s="1"/>
      <c r="E42" s="1"/>
      <c r="F42" s="1"/>
    </row>
    <row r="43" spans="1:6" ht="12.75">
      <c r="A43" s="57"/>
      <c r="B43" s="44"/>
      <c r="C43" s="16" t="s">
        <v>122</v>
      </c>
      <c r="D43" s="16" t="s">
        <v>122</v>
      </c>
      <c r="E43" s="16" t="s">
        <v>122</v>
      </c>
      <c r="F43" s="15" t="s">
        <v>122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6"/>
      <c r="B45" s="5" t="s">
        <v>51</v>
      </c>
      <c r="C45" s="44" t="s">
        <v>165</v>
      </c>
      <c r="D45" s="44"/>
      <c r="E45" s="44"/>
      <c r="F45" s="45"/>
    </row>
    <row r="46" spans="1:6" ht="12.75">
      <c r="A46" s="57"/>
      <c r="B46" s="44"/>
      <c r="C46" s="42" t="s">
        <v>96</v>
      </c>
      <c r="D46" s="42"/>
      <c r="E46" s="42"/>
      <c r="F46" s="43"/>
    </row>
    <row r="47" spans="1:6" ht="12.75">
      <c r="A47" s="6"/>
      <c r="B47" s="1" t="s">
        <v>161</v>
      </c>
      <c r="C47" s="1"/>
      <c r="D47" s="1"/>
      <c r="E47" s="1"/>
      <c r="F47" s="1"/>
    </row>
    <row r="48" spans="1:6" ht="12.75">
      <c r="A48" s="58"/>
      <c r="B48" s="42"/>
      <c r="C48" s="4" t="s">
        <v>122</v>
      </c>
      <c r="D48" s="4" t="s">
        <v>122</v>
      </c>
      <c r="E48" s="4" t="s">
        <v>122</v>
      </c>
      <c r="F48" s="2" t="s">
        <v>122</v>
      </c>
    </row>
  </sheetData>
  <sheetProtection/>
  <mergeCells count="36">
    <mergeCell ref="A48:B48"/>
    <mergeCell ref="A2:B2"/>
    <mergeCell ref="E2:F2"/>
    <mergeCell ref="A3:F3"/>
    <mergeCell ref="A4:F4"/>
    <mergeCell ref="B26:F26"/>
    <mergeCell ref="B27:F27"/>
    <mergeCell ref="A5:F5"/>
    <mergeCell ref="A6:F6"/>
    <mergeCell ref="A7:F7"/>
    <mergeCell ref="A8:F8"/>
    <mergeCell ref="A9:F9"/>
    <mergeCell ref="A10:F10"/>
    <mergeCell ref="D22:F22"/>
    <mergeCell ref="D24:F24"/>
    <mergeCell ref="A22:B22"/>
    <mergeCell ref="B29:F29"/>
    <mergeCell ref="A44:F44"/>
    <mergeCell ref="C45:F45"/>
    <mergeCell ref="A46:B46"/>
    <mergeCell ref="C46:F46"/>
    <mergeCell ref="A11:F11"/>
    <mergeCell ref="A12:F12"/>
    <mergeCell ref="B14:F14"/>
    <mergeCell ref="C16:F16"/>
    <mergeCell ref="C17:F17"/>
    <mergeCell ref="C25:D25"/>
    <mergeCell ref="A13:F13"/>
    <mergeCell ref="B15:F15"/>
    <mergeCell ref="A25:B25"/>
    <mergeCell ref="A24:B24"/>
    <mergeCell ref="E25:F25"/>
    <mergeCell ref="A30:F30"/>
    <mergeCell ref="A43:B43"/>
    <mergeCell ref="D23:F23"/>
    <mergeCell ref="A28:F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" sqref="C2"/>
    </sheetView>
  </sheetViews>
  <sheetFormatPr defaultColWidth="12.00390625" defaultRowHeight="12.75"/>
  <cols>
    <col min="1" max="1" width="8.125" style="0" bestFit="1" customWidth="1"/>
    <col min="2" max="3" width="14.875" style="0" bestFit="1" customWidth="1"/>
    <col min="4" max="4" width="16.875" style="0" bestFit="1" customWidth="1"/>
    <col min="5" max="5" width="14.875" style="0" bestFit="1" customWidth="1"/>
  </cols>
  <sheetData>
    <row r="1" spans="1:6" ht="12.75" hidden="1">
      <c r="A1" s="21">
        <f>'Start Here!'!B8+2</f>
        <v>2</v>
      </c>
      <c r="B1" s="7">
        <f>IF(A1&lt;13,A1,A1-12)</f>
        <v>2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Here!'!C32+2)&gt;12,VLOOKUP((('Start Here!'!C32)-10),'Start Here!'!C18:D29,2),VLOOKUP((('Start Here!'!C32)+2),'Start Here!'!C18:D29,2))</f>
        <v>#VALUE!</v>
      </c>
      <c r="D2" s="24" t="s">
        <v>217</v>
      </c>
      <c r="E2" s="44"/>
      <c r="F2" s="45"/>
    </row>
    <row r="3" spans="1:6" ht="12.75">
      <c r="A3" s="57" t="s">
        <v>44</v>
      </c>
      <c r="B3" s="44"/>
      <c r="C3" s="44"/>
      <c r="D3" s="44"/>
      <c r="E3" s="44"/>
      <c r="F3" s="45"/>
    </row>
    <row r="4" spans="1:6" ht="12.75">
      <c r="A4" s="58" t="s">
        <v>45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49</v>
      </c>
      <c r="C14" s="44"/>
      <c r="D14" s="44"/>
      <c r="E14" s="44"/>
      <c r="F14" s="45"/>
    </row>
    <row r="15" spans="1:6" ht="12.75">
      <c r="A15" s="6"/>
      <c r="B15" s="44" t="s">
        <v>23</v>
      </c>
      <c r="C15" s="44"/>
      <c r="D15" s="44"/>
      <c r="E15" s="44"/>
      <c r="F15" s="45"/>
    </row>
    <row r="16" spans="1:7" ht="12.75">
      <c r="A16" s="6"/>
      <c r="B16" s="16" t="s">
        <v>47</v>
      </c>
      <c r="C16" s="44" t="s">
        <v>87</v>
      </c>
      <c r="D16" s="48"/>
      <c r="E16" s="48"/>
      <c r="F16" s="49"/>
      <c r="G16" s="14"/>
    </row>
    <row r="17" spans="1:6" ht="12.75">
      <c r="A17" s="6"/>
      <c r="B17" s="16" t="s">
        <v>48</v>
      </c>
      <c r="C17" s="44" t="s">
        <v>88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97</v>
      </c>
      <c r="D22" s="50" t="s">
        <v>172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101</v>
      </c>
      <c r="C26" s="44"/>
      <c r="D26" s="44"/>
      <c r="E26" s="44"/>
      <c r="F26" s="45"/>
    </row>
    <row r="27" spans="1:6" ht="12.75">
      <c r="A27" s="6"/>
      <c r="B27" s="44" t="s">
        <v>181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141</v>
      </c>
      <c r="C29" s="70"/>
      <c r="D29" s="70"/>
      <c r="E29" s="70"/>
      <c r="F29" s="71"/>
    </row>
    <row r="30" spans="1:6" ht="12.75">
      <c r="A30" s="57"/>
      <c r="B30" s="44"/>
      <c r="C30" s="44"/>
      <c r="D30" s="44"/>
      <c r="E30" s="44"/>
      <c r="F30" s="45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6"/>
      <c r="B45" s="12" t="s">
        <v>162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95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46:B46"/>
    <mergeCell ref="A48:B48"/>
    <mergeCell ref="A2:B2"/>
    <mergeCell ref="E2:F2"/>
    <mergeCell ref="A24:B24"/>
    <mergeCell ref="A25:B25"/>
    <mergeCell ref="E25:F25"/>
    <mergeCell ref="A30:F30"/>
    <mergeCell ref="A43:B43"/>
    <mergeCell ref="B29:F29"/>
    <mergeCell ref="A13:F13"/>
    <mergeCell ref="B15:F15"/>
    <mergeCell ref="C45:F45"/>
    <mergeCell ref="C46:F46"/>
    <mergeCell ref="D24:F24"/>
    <mergeCell ref="C16:F16"/>
    <mergeCell ref="C17:F17"/>
    <mergeCell ref="D22:F22"/>
    <mergeCell ref="D23:F23"/>
    <mergeCell ref="A44:F44"/>
    <mergeCell ref="A28:F28"/>
    <mergeCell ref="A22:B22"/>
    <mergeCell ref="C25:D25"/>
    <mergeCell ref="B26:F26"/>
    <mergeCell ref="B27:F27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C16" sqref="C16:F16"/>
    </sheetView>
  </sheetViews>
  <sheetFormatPr defaultColWidth="12.00390625" defaultRowHeight="12.75"/>
  <cols>
    <col min="1" max="1" width="8.125" style="0" bestFit="1" customWidth="1"/>
    <col min="2" max="5" width="14.00390625" style="0" bestFit="1" customWidth="1"/>
  </cols>
  <sheetData>
    <row r="1" spans="1:6" ht="12.75" hidden="1">
      <c r="A1" s="21">
        <f>'Start Here!'!B8+3</f>
        <v>3</v>
      </c>
      <c r="B1" s="7">
        <f>IF(A1&lt;13,A1,A1-12)</f>
        <v>3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Here!'!C32+3)&gt;12,VLOOKUP((('Start Here!'!C32)-9),'Start Here!'!C18:D29,2),VLOOKUP((('Start Here!'!C32)+3),'Start Here!'!C18:D29,2))</f>
        <v>#VALUE!</v>
      </c>
      <c r="D2" s="24" t="s">
        <v>214</v>
      </c>
      <c r="E2" s="44"/>
      <c r="F2" s="45"/>
    </row>
    <row r="3" spans="1:6" ht="12.75">
      <c r="A3" s="57" t="s">
        <v>46</v>
      </c>
      <c r="B3" s="44"/>
      <c r="C3" s="44"/>
      <c r="D3" s="44"/>
      <c r="E3" s="44"/>
      <c r="F3" s="45"/>
    </row>
    <row r="4" spans="1:6" ht="12.75">
      <c r="A4" s="58" t="s">
        <v>103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129</v>
      </c>
      <c r="C14" s="44"/>
      <c r="D14" s="44"/>
      <c r="E14" s="44"/>
      <c r="F14" s="45"/>
    </row>
    <row r="15" spans="1:6" ht="12.75">
      <c r="A15" s="6"/>
      <c r="B15" s="44" t="s">
        <v>130</v>
      </c>
      <c r="C15" s="44"/>
      <c r="D15" s="44"/>
      <c r="E15" s="44"/>
      <c r="F15" s="45"/>
    </row>
    <row r="16" spans="1:6" ht="12.75">
      <c r="A16" s="6"/>
      <c r="B16" s="16" t="s">
        <v>47</v>
      </c>
      <c r="C16" s="47" t="str">
        <f>'Start Here!'!C10</f>
        <v>&lt;-- Enter Goal YDS</v>
      </c>
      <c r="D16" s="48"/>
      <c r="E16" s="48"/>
      <c r="F16" s="49"/>
    </row>
    <row r="17" spans="1:6" ht="12.75">
      <c r="A17" s="6"/>
      <c r="B17" s="16" t="s">
        <v>48</v>
      </c>
      <c r="C17" s="44" t="s">
        <v>88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167</v>
      </c>
      <c r="D22" s="50" t="s">
        <v>93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94</v>
      </c>
      <c r="C26" s="44"/>
      <c r="D26" s="44"/>
      <c r="E26" s="44"/>
      <c r="F26" s="45"/>
    </row>
    <row r="27" spans="1:6" ht="12.75">
      <c r="A27" s="6"/>
      <c r="B27" s="44"/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142</v>
      </c>
      <c r="C29" s="70"/>
      <c r="D29" s="70"/>
      <c r="E29" s="70"/>
      <c r="F29" s="71"/>
    </row>
    <row r="30" spans="1:6" ht="12.75">
      <c r="A30" s="57"/>
      <c r="B30" s="44"/>
      <c r="C30" s="44"/>
      <c r="D30" s="44"/>
      <c r="E30" s="44"/>
      <c r="F30" s="45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6"/>
      <c r="B45" s="12" t="s">
        <v>162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136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44:F44"/>
    <mergeCell ref="A46:B46"/>
    <mergeCell ref="A48:B48"/>
    <mergeCell ref="A2:B2"/>
    <mergeCell ref="E2:F2"/>
    <mergeCell ref="B29:F29"/>
    <mergeCell ref="A13:F13"/>
    <mergeCell ref="C45:F45"/>
    <mergeCell ref="C46:F46"/>
    <mergeCell ref="B15:F15"/>
    <mergeCell ref="B27:F27"/>
    <mergeCell ref="D22:F22"/>
    <mergeCell ref="D23:F23"/>
    <mergeCell ref="A28:F28"/>
    <mergeCell ref="A22:B22"/>
    <mergeCell ref="A24:B24"/>
    <mergeCell ref="A43:B43"/>
    <mergeCell ref="A3:F3"/>
    <mergeCell ref="A4:F4"/>
    <mergeCell ref="D24:F24"/>
    <mergeCell ref="C25:D25"/>
    <mergeCell ref="B26:F26"/>
    <mergeCell ref="A11:F11"/>
    <mergeCell ref="A12:F12"/>
    <mergeCell ref="B14:F14"/>
    <mergeCell ref="C16:F16"/>
    <mergeCell ref="C17:F17"/>
    <mergeCell ref="A5:F5"/>
    <mergeCell ref="A6:F6"/>
    <mergeCell ref="A7:F7"/>
    <mergeCell ref="A8:F8"/>
    <mergeCell ref="A9:F9"/>
    <mergeCell ref="A10:F10"/>
    <mergeCell ref="A25:B25"/>
    <mergeCell ref="E25:F25"/>
    <mergeCell ref="A30:F3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C2" sqref="C2"/>
    </sheetView>
  </sheetViews>
  <sheetFormatPr defaultColWidth="12.00390625" defaultRowHeight="12.75"/>
  <cols>
    <col min="1" max="1" width="8.125" style="0" bestFit="1" customWidth="1"/>
    <col min="2" max="5" width="14.00390625" style="0" bestFit="1" customWidth="1"/>
  </cols>
  <sheetData>
    <row r="1" spans="1:6" ht="12.75" hidden="1">
      <c r="A1" s="21">
        <f>'Start Here!'!B8+4</f>
        <v>4</v>
      </c>
      <c r="B1" s="7">
        <f>IF(A1&lt;13,A1,A1-12)</f>
        <v>4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Here!'!C32+4)&gt;12,VLOOKUP((('Start Here!'!C32)-8),'Start Here!'!C18:D29,2),VLOOKUP((('Start Here!'!C32)+4),'Start Here!'!C18:D29,2))</f>
        <v>#VALUE!</v>
      </c>
      <c r="D2" s="24" t="s">
        <v>214</v>
      </c>
      <c r="E2" s="44"/>
      <c r="F2" s="45"/>
    </row>
    <row r="3" spans="1:6" ht="12.75">
      <c r="A3" s="57" t="s">
        <v>104</v>
      </c>
      <c r="B3" s="44"/>
      <c r="C3" s="44"/>
      <c r="D3" s="44"/>
      <c r="E3" s="44"/>
      <c r="F3" s="45"/>
    </row>
    <row r="4" spans="1:6" ht="12.75">
      <c r="A4" s="58" t="s">
        <v>106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129</v>
      </c>
      <c r="C14" s="44"/>
      <c r="D14" s="44"/>
      <c r="E14" s="44"/>
      <c r="F14" s="45"/>
    </row>
    <row r="15" spans="1:6" ht="12.75">
      <c r="A15" s="6"/>
      <c r="B15" s="44" t="s">
        <v>130</v>
      </c>
      <c r="C15" s="44"/>
      <c r="D15" s="44"/>
      <c r="E15" s="44"/>
      <c r="F15" s="45"/>
    </row>
    <row r="16" spans="1:6" ht="12.75">
      <c r="A16" s="6"/>
      <c r="B16" s="16" t="s">
        <v>47</v>
      </c>
      <c r="C16" s="47" t="str">
        <f>'Start Here!'!C10</f>
        <v>&lt;-- Enter Goal YDS</v>
      </c>
      <c r="D16" s="48"/>
      <c r="E16" s="48"/>
      <c r="F16" s="49"/>
    </row>
    <row r="17" spans="1:6" ht="12.75">
      <c r="A17" s="6"/>
      <c r="B17" s="16" t="s">
        <v>48</v>
      </c>
      <c r="C17" s="44" t="s">
        <v>88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166</v>
      </c>
      <c r="D22" s="50" t="s">
        <v>184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170</v>
      </c>
      <c r="D24" s="52" t="s">
        <v>187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99</v>
      </c>
      <c r="C26" s="44"/>
      <c r="D26" s="44"/>
      <c r="E26" s="44"/>
      <c r="F26" s="45"/>
    </row>
    <row r="27" spans="1:6" ht="12.75">
      <c r="A27" s="6"/>
      <c r="B27" s="44" t="s">
        <v>38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143</v>
      </c>
      <c r="C29" s="70"/>
      <c r="D29" s="70"/>
      <c r="E29" s="70"/>
      <c r="F29" s="71"/>
    </row>
    <row r="30" spans="1:6" ht="12.75">
      <c r="A30" s="57"/>
      <c r="B30" s="44"/>
      <c r="C30" s="44"/>
      <c r="D30" s="44"/>
      <c r="E30" s="44"/>
      <c r="F30" s="45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5"/>
      <c r="B45" s="12" t="s">
        <v>163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136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2:B2"/>
    <mergeCell ref="E2:F2"/>
    <mergeCell ref="A48:B48"/>
    <mergeCell ref="A22:B22"/>
    <mergeCell ref="A24:B24"/>
    <mergeCell ref="A25:B25"/>
    <mergeCell ref="E25:F25"/>
    <mergeCell ref="B29:F29"/>
    <mergeCell ref="A13:F13"/>
    <mergeCell ref="B15:F15"/>
    <mergeCell ref="C45:F45"/>
    <mergeCell ref="C46:F46"/>
    <mergeCell ref="B27:F27"/>
    <mergeCell ref="D22:F22"/>
    <mergeCell ref="D23:F23"/>
    <mergeCell ref="A28:F28"/>
    <mergeCell ref="A44:F44"/>
    <mergeCell ref="A46:B46"/>
    <mergeCell ref="A3:F3"/>
    <mergeCell ref="A4:F4"/>
    <mergeCell ref="D24:F24"/>
    <mergeCell ref="C25:D25"/>
    <mergeCell ref="B26:F26"/>
    <mergeCell ref="A11:F11"/>
    <mergeCell ref="A12:F12"/>
    <mergeCell ref="B14:F14"/>
    <mergeCell ref="C16:F16"/>
    <mergeCell ref="C17:F17"/>
    <mergeCell ref="A5:F5"/>
    <mergeCell ref="A6:F6"/>
    <mergeCell ref="A7:F7"/>
    <mergeCell ref="A8:F8"/>
    <mergeCell ref="A9:F9"/>
    <mergeCell ref="A10:F10"/>
    <mergeCell ref="A30:F30"/>
    <mergeCell ref="A43:B4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J30" sqref="J30"/>
    </sheetView>
  </sheetViews>
  <sheetFormatPr defaultColWidth="12.00390625" defaultRowHeight="12.75"/>
  <cols>
    <col min="1" max="1" width="7.50390625" style="0" bestFit="1" customWidth="1"/>
    <col min="2" max="5" width="14.875" style="0" bestFit="1" customWidth="1"/>
  </cols>
  <sheetData>
    <row r="1" spans="1:6" ht="12.75" hidden="1">
      <c r="A1" s="21">
        <f>'Start Here!'!B8+5</f>
        <v>5</v>
      </c>
      <c r="B1" s="7">
        <f>IF(A1&lt;13,A1,A1-12)</f>
        <v>5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Here!'!C32+5)&gt;12,VLOOKUP((('Start Here!'!C32)-7),'Start Here!'!C18:D29,2),VLOOKUP((('Start Here!'!C32)+5),'Start Here!'!C18:D29,2))</f>
        <v>#VALUE!</v>
      </c>
      <c r="D2" s="24" t="s">
        <v>214</v>
      </c>
      <c r="E2" s="44"/>
      <c r="F2" s="45"/>
    </row>
    <row r="3" spans="1:6" ht="12.75">
      <c r="A3" s="57" t="s">
        <v>105</v>
      </c>
      <c r="B3" s="44"/>
      <c r="C3" s="44"/>
      <c r="D3" s="44"/>
      <c r="E3" s="44"/>
      <c r="F3" s="45"/>
    </row>
    <row r="4" spans="1:6" ht="12.75">
      <c r="A4" s="58" t="s">
        <v>107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131</v>
      </c>
      <c r="C14" s="44"/>
      <c r="D14" s="44"/>
      <c r="E14" s="44"/>
      <c r="F14" s="45"/>
    </row>
    <row r="15" spans="1:6" ht="12.75">
      <c r="A15" s="6"/>
      <c r="B15" s="44" t="s">
        <v>112</v>
      </c>
      <c r="C15" s="44"/>
      <c r="D15" s="44"/>
      <c r="E15" s="44"/>
      <c r="F15" s="45"/>
    </row>
    <row r="16" spans="1:6" ht="12.75">
      <c r="A16" s="6"/>
      <c r="B16" s="16" t="s">
        <v>47</v>
      </c>
      <c r="C16" s="44" t="s">
        <v>87</v>
      </c>
      <c r="D16" s="48"/>
      <c r="E16" s="48"/>
      <c r="F16" s="49"/>
    </row>
    <row r="17" spans="1:6" ht="12.75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144</v>
      </c>
      <c r="D22" s="50" t="s">
        <v>145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146</v>
      </c>
      <c r="D24" s="52" t="s">
        <v>147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148</v>
      </c>
      <c r="C26" s="44"/>
      <c r="D26" s="44"/>
      <c r="E26" s="44"/>
      <c r="F26" s="45"/>
    </row>
    <row r="27" spans="1:6" ht="12.75">
      <c r="A27" s="6"/>
      <c r="B27" s="44" t="s">
        <v>149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40</v>
      </c>
      <c r="C29" s="70"/>
      <c r="D29" s="70"/>
      <c r="E29" s="70"/>
      <c r="F29" s="71"/>
    </row>
    <row r="30" spans="1:6" ht="12.75">
      <c r="A30" s="6"/>
      <c r="B30" s="42" t="s">
        <v>22</v>
      </c>
      <c r="C30" s="42"/>
      <c r="D30" s="42"/>
      <c r="E30" s="42"/>
      <c r="F30" s="43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5"/>
      <c r="B45" s="12" t="s">
        <v>163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137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48:B48"/>
    <mergeCell ref="A2:B2"/>
    <mergeCell ref="E2:F2"/>
    <mergeCell ref="B15:F15"/>
    <mergeCell ref="C45:F45"/>
    <mergeCell ref="C16:F16"/>
    <mergeCell ref="C17:F17"/>
    <mergeCell ref="D22:F22"/>
    <mergeCell ref="D23:F23"/>
    <mergeCell ref="D24:F24"/>
    <mergeCell ref="A22:B22"/>
    <mergeCell ref="A24:B24"/>
    <mergeCell ref="A25:B25"/>
    <mergeCell ref="E25:F25"/>
    <mergeCell ref="A28:F28"/>
    <mergeCell ref="A43:B43"/>
    <mergeCell ref="A44:F44"/>
    <mergeCell ref="C46:F46"/>
    <mergeCell ref="C25:D25"/>
    <mergeCell ref="B26:F26"/>
    <mergeCell ref="B27:F27"/>
    <mergeCell ref="B29:F29"/>
    <mergeCell ref="B30:F30"/>
    <mergeCell ref="A46:B46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  <mergeCell ref="A13:F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C2" sqref="C2"/>
    </sheetView>
  </sheetViews>
  <sheetFormatPr defaultColWidth="12.00390625" defaultRowHeight="12.75"/>
  <cols>
    <col min="1" max="1" width="7.50390625" style="0" bestFit="1" customWidth="1"/>
    <col min="2" max="5" width="14.875" style="0" bestFit="1" customWidth="1"/>
  </cols>
  <sheetData>
    <row r="1" spans="1:6" ht="12.75" hidden="1">
      <c r="A1" s="21">
        <f>'Start Here!'!B8+6</f>
        <v>6</v>
      </c>
      <c r="B1" s="7">
        <f>IF(A1&lt;13,A1,A1-12)</f>
        <v>6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Here!'!C32+6)&gt;12,VLOOKUP((('Start Here!'!C32)-6),'Start Here!'!C18:D29,2),VLOOKUP((('Start Here!'!C32)+6),'Start Here!'!C18:D29,2))</f>
        <v>#VALUE!</v>
      </c>
      <c r="D2" s="24" t="s">
        <v>215</v>
      </c>
      <c r="E2" s="44"/>
      <c r="F2" s="45"/>
    </row>
    <row r="3" spans="1:6" ht="12.75">
      <c r="A3" s="57" t="s">
        <v>109</v>
      </c>
      <c r="B3" s="44"/>
      <c r="C3" s="44"/>
      <c r="D3" s="44"/>
      <c r="E3" s="44"/>
      <c r="F3" s="45"/>
    </row>
    <row r="4" spans="1:6" ht="12.75">
      <c r="A4" s="58" t="s">
        <v>108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90</v>
      </c>
      <c r="C14" s="44"/>
      <c r="D14" s="44"/>
      <c r="E14" s="44"/>
      <c r="F14" s="45"/>
    </row>
    <row r="15" spans="1:6" ht="12.75">
      <c r="A15" s="6"/>
      <c r="B15" s="44" t="s">
        <v>113</v>
      </c>
      <c r="C15" s="44"/>
      <c r="D15" s="44"/>
      <c r="E15" s="44"/>
      <c r="F15" s="45"/>
    </row>
    <row r="16" spans="1:6" ht="12.75">
      <c r="A16" s="6"/>
      <c r="B16" s="16" t="s">
        <v>47</v>
      </c>
      <c r="C16" s="44" t="s">
        <v>87</v>
      </c>
      <c r="D16" s="48"/>
      <c r="E16" s="48"/>
      <c r="F16" s="49"/>
    </row>
    <row r="17" spans="1:6" ht="12.75">
      <c r="A17" s="6"/>
      <c r="B17" s="16" t="s">
        <v>48</v>
      </c>
      <c r="C17" s="44">
        <f>'Start Here!'!B10</f>
        <v>0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144</v>
      </c>
      <c r="D22" s="50" t="s">
        <v>145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146</v>
      </c>
      <c r="D24" s="52" t="s">
        <v>147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91</v>
      </c>
      <c r="C26" s="44"/>
      <c r="D26" s="44"/>
      <c r="E26" s="44"/>
      <c r="F26" s="45"/>
    </row>
    <row r="27" spans="1:6" ht="12.75">
      <c r="A27" s="6"/>
      <c r="B27" s="44" t="s">
        <v>92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40</v>
      </c>
      <c r="C29" s="70"/>
      <c r="D29" s="70"/>
      <c r="E29" s="70"/>
      <c r="F29" s="71"/>
    </row>
    <row r="30" spans="1:6" ht="12.75">
      <c r="A30" s="6"/>
      <c r="B30" s="42" t="s">
        <v>21</v>
      </c>
      <c r="C30" s="42"/>
      <c r="D30" s="42"/>
      <c r="E30" s="42"/>
      <c r="F30" s="43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5"/>
      <c r="B45" s="12" t="s">
        <v>163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114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48:B48"/>
    <mergeCell ref="A2:B2"/>
    <mergeCell ref="E2:F2"/>
    <mergeCell ref="B15:F15"/>
    <mergeCell ref="C45:F45"/>
    <mergeCell ref="C16:F16"/>
    <mergeCell ref="C17:F17"/>
    <mergeCell ref="D22:F22"/>
    <mergeCell ref="D23:F23"/>
    <mergeCell ref="D24:F24"/>
    <mergeCell ref="A28:F28"/>
    <mergeCell ref="A22:B22"/>
    <mergeCell ref="A24:B24"/>
    <mergeCell ref="A25:B25"/>
    <mergeCell ref="E25:F25"/>
    <mergeCell ref="A43:B43"/>
    <mergeCell ref="A44:F44"/>
    <mergeCell ref="C46:F46"/>
    <mergeCell ref="C25:D25"/>
    <mergeCell ref="B26:F26"/>
    <mergeCell ref="B27:F27"/>
    <mergeCell ref="B29:F29"/>
    <mergeCell ref="B30:F30"/>
    <mergeCell ref="A46:B46"/>
    <mergeCell ref="A3:F3"/>
    <mergeCell ref="A4:F4"/>
    <mergeCell ref="A11:F11"/>
    <mergeCell ref="A12:F12"/>
    <mergeCell ref="B14:F14"/>
    <mergeCell ref="A5:F5"/>
    <mergeCell ref="A6:F6"/>
    <mergeCell ref="A7:F7"/>
    <mergeCell ref="A8:F8"/>
    <mergeCell ref="A9:F9"/>
    <mergeCell ref="A10:F10"/>
    <mergeCell ref="A13:F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C2" sqref="C2"/>
    </sheetView>
  </sheetViews>
  <sheetFormatPr defaultColWidth="12.00390625" defaultRowHeight="12.75"/>
  <cols>
    <col min="1" max="1" width="7.50390625" style="0" bestFit="1" customWidth="1"/>
    <col min="2" max="5" width="14.875" style="0" bestFit="1" customWidth="1"/>
  </cols>
  <sheetData>
    <row r="1" spans="1:6" ht="12.75" hidden="1">
      <c r="A1" s="21">
        <f>'Start Here!'!B8+7</f>
        <v>7</v>
      </c>
      <c r="B1" s="7">
        <f>IF(A1&lt;13,A1,A1-12)</f>
        <v>7</v>
      </c>
      <c r="C1" s="7"/>
      <c r="D1" s="7"/>
      <c r="E1" s="7"/>
      <c r="F1" s="22"/>
    </row>
    <row r="2" spans="1:6" s="8" customFormat="1" ht="20.25">
      <c r="A2" s="57"/>
      <c r="B2" s="44"/>
      <c r="C2" s="23" t="e">
        <f>IF(('Start Here!'!C32+7)&gt;12,VLOOKUP((('Start Here!'!C32)-5),'Start Here!'!C18:D29,2),VLOOKUP((('Start Here!'!C32)+7),'Start Here!'!C18:D29,2))</f>
        <v>#VALUE!</v>
      </c>
      <c r="D2" s="24" t="s">
        <v>215</v>
      </c>
      <c r="E2" s="44"/>
      <c r="F2" s="45"/>
    </row>
    <row r="3" spans="1:6" ht="12.75">
      <c r="A3" s="57" t="s">
        <v>110</v>
      </c>
      <c r="B3" s="44"/>
      <c r="C3" s="44"/>
      <c r="D3" s="44"/>
      <c r="E3" s="44"/>
      <c r="F3" s="45"/>
    </row>
    <row r="4" spans="1:6" ht="12.75">
      <c r="A4" s="58" t="s">
        <v>111</v>
      </c>
      <c r="B4" s="42"/>
      <c r="C4" s="42"/>
      <c r="D4" s="42"/>
      <c r="E4" s="42"/>
      <c r="F4" s="43"/>
    </row>
    <row r="5" spans="1:6" ht="12.75">
      <c r="A5" s="59" t="s">
        <v>124</v>
      </c>
      <c r="B5" s="60"/>
      <c r="C5" s="60"/>
      <c r="D5" s="60"/>
      <c r="E5" s="60"/>
      <c r="F5" s="61"/>
    </row>
    <row r="6" spans="1:6" ht="12.75">
      <c r="A6" s="57" t="s">
        <v>235</v>
      </c>
      <c r="B6" s="44"/>
      <c r="C6" s="44"/>
      <c r="D6" s="44"/>
      <c r="E6" s="44"/>
      <c r="F6" s="45"/>
    </row>
    <row r="7" spans="1:6" ht="12.75">
      <c r="A7" s="57" t="s">
        <v>237</v>
      </c>
      <c r="B7" s="44"/>
      <c r="C7" s="44"/>
      <c r="D7" s="44"/>
      <c r="E7" s="44"/>
      <c r="F7" s="45"/>
    </row>
    <row r="8" spans="1:6" ht="12.75">
      <c r="A8" s="57" t="s">
        <v>132</v>
      </c>
      <c r="B8" s="44"/>
      <c r="C8" s="44"/>
      <c r="D8" s="44"/>
      <c r="E8" s="44"/>
      <c r="F8" s="45"/>
    </row>
    <row r="9" spans="1:6" ht="12.75">
      <c r="A9" s="57" t="s">
        <v>180</v>
      </c>
      <c r="B9" s="44"/>
      <c r="C9" s="44"/>
      <c r="D9" s="44"/>
      <c r="E9" s="44"/>
      <c r="F9" s="45"/>
    </row>
    <row r="10" spans="1:6" ht="12.75">
      <c r="A10" s="62" t="s">
        <v>176</v>
      </c>
      <c r="B10" s="63"/>
      <c r="C10" s="63"/>
      <c r="D10" s="63"/>
      <c r="E10" s="63"/>
      <c r="F10" s="64"/>
    </row>
    <row r="11" spans="1:6" ht="12.75">
      <c r="A11" s="57" t="s">
        <v>151</v>
      </c>
      <c r="B11" s="44"/>
      <c r="C11" s="44"/>
      <c r="D11" s="44"/>
      <c r="E11" s="44"/>
      <c r="F11" s="45"/>
    </row>
    <row r="12" spans="1:6" ht="13.5" thickBot="1">
      <c r="A12" s="58" t="s">
        <v>232</v>
      </c>
      <c r="B12" s="42"/>
      <c r="C12" s="42"/>
      <c r="D12" s="42"/>
      <c r="E12" s="42"/>
      <c r="F12" s="43"/>
    </row>
    <row r="13" spans="1:6" ht="13.5" thickBot="1">
      <c r="A13" s="65" t="s">
        <v>126</v>
      </c>
      <c r="B13" s="66"/>
      <c r="C13" s="66"/>
      <c r="D13" s="66"/>
      <c r="E13" s="66"/>
      <c r="F13" s="67"/>
    </row>
    <row r="14" spans="1:6" ht="12.75">
      <c r="A14" s="5" t="s">
        <v>160</v>
      </c>
      <c r="B14" s="44" t="s">
        <v>115</v>
      </c>
      <c r="C14" s="44"/>
      <c r="D14" s="44"/>
      <c r="E14" s="44"/>
      <c r="F14" s="45"/>
    </row>
    <row r="15" spans="1:6" ht="12.75">
      <c r="A15" s="6"/>
      <c r="B15" s="44" t="s">
        <v>116</v>
      </c>
      <c r="C15" s="44"/>
      <c r="D15" s="44"/>
      <c r="E15" s="44"/>
      <c r="F15" s="45"/>
    </row>
    <row r="16" spans="1:6" ht="12.75">
      <c r="A16" s="6"/>
      <c r="B16" s="16" t="s">
        <v>47</v>
      </c>
      <c r="C16" s="44" t="s">
        <v>87</v>
      </c>
      <c r="D16" s="48"/>
      <c r="E16" s="48"/>
      <c r="F16" s="49"/>
    </row>
    <row r="17" spans="1:6" ht="12.75">
      <c r="A17" s="6"/>
      <c r="B17" s="16" t="s">
        <v>48</v>
      </c>
      <c r="C17" s="44" t="s">
        <v>88</v>
      </c>
      <c r="D17" s="44"/>
      <c r="E17" s="44"/>
      <c r="F17" s="45"/>
    </row>
    <row r="18" spans="1:6" ht="12.75">
      <c r="A18" s="6"/>
      <c r="B18" s="1"/>
      <c r="C18" s="1" t="s">
        <v>152</v>
      </c>
      <c r="D18" s="1" t="s">
        <v>154</v>
      </c>
      <c r="E18" s="1" t="s">
        <v>156</v>
      </c>
      <c r="F18" s="1" t="s">
        <v>158</v>
      </c>
    </row>
    <row r="19" spans="1:6" ht="12.75">
      <c r="A19" s="6"/>
      <c r="B19" s="1" t="s">
        <v>128</v>
      </c>
      <c r="C19" s="1"/>
      <c r="D19" s="1"/>
      <c r="E19" s="1"/>
      <c r="F19" s="1"/>
    </row>
    <row r="20" spans="1:6" ht="12.75">
      <c r="A20" s="6"/>
      <c r="B20" s="1" t="s">
        <v>220</v>
      </c>
      <c r="C20" s="1"/>
      <c r="D20" s="1"/>
      <c r="E20" s="1"/>
      <c r="F20" s="1"/>
    </row>
    <row r="21" spans="1:6" ht="12.75">
      <c r="A21" s="6"/>
      <c r="B21" s="1" t="s">
        <v>221</v>
      </c>
      <c r="C21" s="1"/>
      <c r="D21" s="1"/>
      <c r="E21" s="1"/>
      <c r="F21" s="1"/>
    </row>
    <row r="22" spans="1:6" ht="12.75">
      <c r="A22" s="57"/>
      <c r="B22" s="44"/>
      <c r="C22" s="17" t="s">
        <v>144</v>
      </c>
      <c r="D22" s="50" t="s">
        <v>145</v>
      </c>
      <c r="E22" s="50"/>
      <c r="F22" s="51"/>
    </row>
    <row r="23" spans="1:6" ht="12.75">
      <c r="A23" s="6"/>
      <c r="B23" s="17" t="s">
        <v>182</v>
      </c>
      <c r="C23" s="17" t="s">
        <v>168</v>
      </c>
      <c r="D23" s="52" t="s">
        <v>185</v>
      </c>
      <c r="E23" s="52"/>
      <c r="F23" s="53"/>
    </row>
    <row r="24" spans="1:6" ht="12.75">
      <c r="A24" s="57"/>
      <c r="B24" s="44"/>
      <c r="C24" s="17" t="s">
        <v>146</v>
      </c>
      <c r="D24" s="52" t="s">
        <v>147</v>
      </c>
      <c r="E24" s="52"/>
      <c r="F24" s="53"/>
    </row>
    <row r="25" spans="1:6" ht="13.5" thickBot="1">
      <c r="A25" s="54"/>
      <c r="B25" s="55"/>
      <c r="C25" s="46" t="s">
        <v>174</v>
      </c>
      <c r="D25" s="46"/>
      <c r="E25" s="55"/>
      <c r="F25" s="56"/>
    </row>
    <row r="26" spans="1:6" ht="12.75">
      <c r="A26" s="5" t="s">
        <v>212</v>
      </c>
      <c r="B26" s="44" t="s">
        <v>139</v>
      </c>
      <c r="C26" s="44"/>
      <c r="D26" s="44"/>
      <c r="E26" s="44"/>
      <c r="F26" s="45"/>
    </row>
    <row r="27" spans="1:6" ht="12.75">
      <c r="A27" s="6"/>
      <c r="B27" s="44" t="s">
        <v>140</v>
      </c>
      <c r="C27" s="44"/>
      <c r="D27" s="44"/>
      <c r="E27" s="44"/>
      <c r="F27" s="45"/>
    </row>
    <row r="28" spans="1:6" ht="13.5" thickBot="1">
      <c r="A28" s="54"/>
      <c r="B28" s="55"/>
      <c r="C28" s="55"/>
      <c r="D28" s="55"/>
      <c r="E28" s="55"/>
      <c r="F28" s="56"/>
    </row>
    <row r="29" spans="1:6" ht="12.75">
      <c r="A29" s="11" t="s">
        <v>213</v>
      </c>
      <c r="B29" s="70" t="s">
        <v>41</v>
      </c>
      <c r="C29" s="70"/>
      <c r="D29" s="70"/>
      <c r="E29" s="70"/>
      <c r="F29" s="71"/>
    </row>
    <row r="30" spans="1:6" ht="12.75">
      <c r="A30" s="57"/>
      <c r="B30" s="44"/>
      <c r="C30" s="44"/>
      <c r="D30" s="44"/>
      <c r="E30" s="44"/>
      <c r="F30" s="45"/>
    </row>
    <row r="31" spans="1:6" ht="12.75">
      <c r="A31" s="6"/>
      <c r="B31" s="1"/>
      <c r="C31" s="1" t="s">
        <v>152</v>
      </c>
      <c r="D31" s="1" t="s">
        <v>154</v>
      </c>
      <c r="E31" s="1" t="s">
        <v>156</v>
      </c>
      <c r="F31" s="1" t="s">
        <v>158</v>
      </c>
    </row>
    <row r="32" spans="1:6" ht="12.75">
      <c r="A32" s="1" t="s">
        <v>128</v>
      </c>
      <c r="B32" s="1" t="s">
        <v>203</v>
      </c>
      <c r="C32" s="1"/>
      <c r="D32" s="1"/>
      <c r="E32" s="1"/>
      <c r="F32" s="1"/>
    </row>
    <row r="33" spans="1:6" ht="12.75">
      <c r="A33" s="6"/>
      <c r="B33" s="1" t="s">
        <v>205</v>
      </c>
      <c r="C33" s="1"/>
      <c r="D33" s="1"/>
      <c r="E33" s="1"/>
      <c r="F33" s="1"/>
    </row>
    <row r="34" spans="1:6" ht="12.75">
      <c r="A34" s="6"/>
      <c r="B34" s="1" t="s">
        <v>209</v>
      </c>
      <c r="C34" s="1"/>
      <c r="D34" s="1"/>
      <c r="E34" s="1"/>
      <c r="F34" s="1"/>
    </row>
    <row r="35" spans="1:6" ht="12.75">
      <c r="A35" s="6"/>
      <c r="B35" s="1" t="s">
        <v>207</v>
      </c>
      <c r="C35" s="1"/>
      <c r="D35" s="1"/>
      <c r="E35" s="1"/>
      <c r="F35" s="1"/>
    </row>
    <row r="36" spans="1:6" ht="12.75">
      <c r="A36" s="6"/>
      <c r="B36" s="1" t="s">
        <v>211</v>
      </c>
      <c r="C36" s="1"/>
      <c r="D36" s="1"/>
      <c r="E36" s="1"/>
      <c r="F36" s="1"/>
    </row>
    <row r="37" spans="1:6" ht="12.75">
      <c r="A37" s="6"/>
      <c r="B37" s="1" t="s">
        <v>119</v>
      </c>
      <c r="C37" s="1"/>
      <c r="D37" s="1"/>
      <c r="E37" s="1"/>
      <c r="F37" s="1"/>
    </row>
    <row r="38" spans="1:6" ht="12.75">
      <c r="A38" s="1" t="s">
        <v>220</v>
      </c>
      <c r="B38" s="1" t="s">
        <v>201</v>
      </c>
      <c r="C38" s="1"/>
      <c r="D38" s="1"/>
      <c r="E38" s="1"/>
      <c r="F38" s="1"/>
    </row>
    <row r="39" spans="1:6" ht="12.75">
      <c r="A39" s="6"/>
      <c r="B39" s="1" t="s">
        <v>194</v>
      </c>
      <c r="C39" s="1"/>
      <c r="D39" s="1"/>
      <c r="E39" s="1"/>
      <c r="F39" s="1"/>
    </row>
    <row r="40" spans="1:6" ht="12.75">
      <c r="A40" s="6"/>
      <c r="B40" s="1" t="s">
        <v>195</v>
      </c>
      <c r="C40" s="1"/>
      <c r="D40" s="1"/>
      <c r="E40" s="1"/>
      <c r="F40" s="1"/>
    </row>
    <row r="41" spans="1:6" ht="12.75">
      <c r="A41" s="6"/>
      <c r="B41" s="1" t="s">
        <v>197</v>
      </c>
      <c r="C41" s="1"/>
      <c r="D41" s="1"/>
      <c r="E41" s="1"/>
      <c r="F41" s="1"/>
    </row>
    <row r="42" spans="1:6" ht="12.75">
      <c r="A42" s="6"/>
      <c r="B42" s="1" t="s">
        <v>199</v>
      </c>
      <c r="C42" s="1"/>
      <c r="D42" s="1"/>
      <c r="E42" s="1"/>
      <c r="F42" s="1"/>
    </row>
    <row r="43" spans="1:6" ht="12.75">
      <c r="A43" s="57"/>
      <c r="B43" s="44"/>
      <c r="C43" s="16" t="s">
        <v>121</v>
      </c>
      <c r="D43" s="16" t="s">
        <v>121</v>
      </c>
      <c r="E43" s="16" t="s">
        <v>121</v>
      </c>
      <c r="F43" s="15" t="s">
        <v>121</v>
      </c>
    </row>
    <row r="44" spans="1:6" ht="12.75">
      <c r="A44" s="57"/>
      <c r="B44" s="44"/>
      <c r="C44" s="44"/>
      <c r="D44" s="44"/>
      <c r="E44" s="44"/>
      <c r="F44" s="45"/>
    </row>
    <row r="45" spans="1:6" ht="12.75">
      <c r="A45" s="5"/>
      <c r="B45" s="12" t="s">
        <v>50</v>
      </c>
      <c r="C45" s="44" t="s">
        <v>164</v>
      </c>
      <c r="D45" s="44"/>
      <c r="E45" s="44"/>
      <c r="F45" s="45"/>
    </row>
    <row r="46" spans="1:6" ht="12.75">
      <c r="A46" s="57"/>
      <c r="B46" s="44"/>
      <c r="C46" s="42" t="s">
        <v>138</v>
      </c>
      <c r="D46" s="42"/>
      <c r="E46" s="42"/>
      <c r="F46" s="43"/>
    </row>
    <row r="47" spans="1:6" ht="12.75">
      <c r="A47" s="6"/>
      <c r="B47" s="1" t="s">
        <v>123</v>
      </c>
      <c r="C47" s="1"/>
      <c r="D47" s="1"/>
      <c r="E47" s="1"/>
      <c r="F47" s="1"/>
    </row>
    <row r="48" spans="1:6" ht="12.75">
      <c r="A48" s="58"/>
      <c r="B48" s="42"/>
      <c r="C48" s="4" t="s">
        <v>121</v>
      </c>
      <c r="D48" s="4" t="s">
        <v>121</v>
      </c>
      <c r="E48" s="4" t="s">
        <v>121</v>
      </c>
      <c r="F48" s="2" t="s">
        <v>121</v>
      </c>
    </row>
  </sheetData>
  <sheetProtection/>
  <mergeCells count="36">
    <mergeCell ref="A2:B2"/>
    <mergeCell ref="E2:F2"/>
    <mergeCell ref="A44:F44"/>
    <mergeCell ref="A46:B46"/>
    <mergeCell ref="A48:B48"/>
    <mergeCell ref="B29:F29"/>
    <mergeCell ref="A13:F13"/>
    <mergeCell ref="B15:F15"/>
    <mergeCell ref="C45:F45"/>
    <mergeCell ref="C46:F46"/>
    <mergeCell ref="D22:F22"/>
    <mergeCell ref="D23:F23"/>
    <mergeCell ref="D24:F24"/>
    <mergeCell ref="A28:F28"/>
    <mergeCell ref="A22:B22"/>
    <mergeCell ref="A24:B24"/>
    <mergeCell ref="A43:B43"/>
    <mergeCell ref="A3:F3"/>
    <mergeCell ref="A4:F4"/>
    <mergeCell ref="C25:D25"/>
    <mergeCell ref="B26:F26"/>
    <mergeCell ref="B27:F27"/>
    <mergeCell ref="A11:F11"/>
    <mergeCell ref="A12:F12"/>
    <mergeCell ref="B14:F14"/>
    <mergeCell ref="C16:F16"/>
    <mergeCell ref="C17:F17"/>
    <mergeCell ref="A5:F5"/>
    <mergeCell ref="A6:F6"/>
    <mergeCell ref="A7:F7"/>
    <mergeCell ref="A8:F8"/>
    <mergeCell ref="A9:F9"/>
    <mergeCell ref="A10:F10"/>
    <mergeCell ref="A25:B25"/>
    <mergeCell ref="E25:F25"/>
    <mergeCell ref="A30:F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Valley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Hollingsworth</dc:creator>
  <cp:keywords/>
  <dc:description/>
  <cp:lastModifiedBy>Lee Kennedy</cp:lastModifiedBy>
  <cp:lastPrinted>2012-09-30T21:53:35Z</cp:lastPrinted>
  <dcterms:created xsi:type="dcterms:W3CDTF">2012-09-16T23:09:39Z</dcterms:created>
  <dcterms:modified xsi:type="dcterms:W3CDTF">2014-01-01T19:36:06Z</dcterms:modified>
  <cp:category/>
  <cp:version/>
  <cp:contentType/>
  <cp:contentStatus/>
</cp:coreProperties>
</file>